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lisateur\Desktop\"/>
    </mc:Choice>
  </mc:AlternateContent>
  <bookViews>
    <workbookView minimized="1" xWindow="240" yWindow="36" windowWidth="11580" windowHeight="6792" activeTab="1"/>
  </bookViews>
  <sheets>
    <sheet name="DEPOSE" sheetId="17" r:id="rId1"/>
    <sheet name="PANNEAUX RAYONNEAGE" sheetId="16" r:id="rId2"/>
    <sheet name="CF-5M3" sheetId="15" r:id="rId3"/>
    <sheet name="CF LEGUMES4M3" sheetId="12" r:id="rId4"/>
    <sheet name="CF LEG10M3" sheetId="20" r:id="rId5"/>
    <sheet name="CFBOF4M3" sheetId="13" r:id="rId6"/>
    <sheet name="CFVIANDE4M3" sheetId="14" r:id="rId7"/>
    <sheet name="CFNEG3M3" sheetId="22" r:id="rId8"/>
    <sheet name="CFNEG8M3" sheetId="18" r:id="rId9"/>
    <sheet name="CF BOF6M3" sheetId="21" r:id="rId10"/>
    <sheet name="CF BOF8M3" sheetId="19" r:id="rId11"/>
  </sheets>
  <definedNames>
    <definedName name="_xlnm._FilterDatabase" localSheetId="3" hidden="1">'CF LEGUMES4M3'!$M$10:$M$16</definedName>
    <definedName name="_xlnm._FilterDatabase" localSheetId="5" hidden="1">CFBOF4M3!$M$10:$M$16</definedName>
    <definedName name="_xlnm._FilterDatabase" localSheetId="6" hidden="1">CFVIANDE4M3!$M$10:$M$16</definedName>
    <definedName name="_xlnm.Print_Area" localSheetId="3">'CF LEGUMES4M3'!$A$1:$I$65</definedName>
    <definedName name="_xlnm.Print_Area" localSheetId="5">CFBOF4M3!$A$1:$I$65</definedName>
    <definedName name="_xlnm.Print_Area" localSheetId="6">CFVIANDE4M3!$A$1:$I$65</definedName>
  </definedNames>
  <calcPr calcId="152511"/>
</workbook>
</file>

<file path=xl/calcChain.xml><?xml version="1.0" encoding="utf-8"?>
<calcChain xmlns="http://schemas.openxmlformats.org/spreadsheetml/2006/main">
  <c r="I64" i="22" l="1"/>
  <c r="I60" i="22"/>
  <c r="I59" i="22"/>
  <c r="I58" i="22"/>
  <c r="I53" i="22"/>
  <c r="I52" i="22"/>
  <c r="I51" i="22"/>
  <c r="J50" i="22"/>
  <c r="I50" i="22"/>
  <c r="J49" i="22"/>
  <c r="I49" i="22" s="1"/>
  <c r="I48" i="22"/>
  <c r="J47" i="22"/>
  <c r="I47" i="22" s="1"/>
  <c r="I46" i="22"/>
  <c r="J45" i="22"/>
  <c r="I45" i="22"/>
  <c r="J44" i="22"/>
  <c r="I44" i="22" s="1"/>
  <c r="J43" i="22"/>
  <c r="I43" i="22"/>
  <c r="J42" i="22"/>
  <c r="I42" i="22" s="1"/>
  <c r="J41" i="22"/>
  <c r="I41" i="22"/>
  <c r="J40" i="22"/>
  <c r="I40" i="22" s="1"/>
  <c r="I39" i="22"/>
  <c r="J38" i="22"/>
  <c r="I38" i="22" s="1"/>
  <c r="J37" i="22"/>
  <c r="I37" i="22"/>
  <c r="J36" i="22"/>
  <c r="I36" i="22" s="1"/>
  <c r="J35" i="22"/>
  <c r="I35" i="22"/>
  <c r="I34" i="22"/>
  <c r="J33" i="22"/>
  <c r="I33" i="22" s="1"/>
  <c r="J31" i="22"/>
  <c r="I31" i="22" s="1"/>
  <c r="J30" i="22"/>
  <c r="J32" i="22" s="1"/>
  <c r="I32" i="22" s="1"/>
  <c r="I30" i="22"/>
  <c r="I29" i="22"/>
  <c r="I28" i="22"/>
  <c r="J27" i="22"/>
  <c r="I27" i="22"/>
  <c r="J26" i="22"/>
  <c r="I26" i="22" s="1"/>
  <c r="J25" i="22"/>
  <c r="I25" i="22"/>
  <c r="J24" i="22"/>
  <c r="I24" i="22" s="1"/>
  <c r="I23" i="22"/>
  <c r="I22" i="22"/>
  <c r="I21" i="22"/>
  <c r="I20" i="22"/>
  <c r="I19" i="22"/>
  <c r="I18" i="22"/>
  <c r="I17" i="22"/>
  <c r="I16" i="22"/>
  <c r="I15" i="22"/>
  <c r="J14" i="22"/>
  <c r="I14" i="22" s="1"/>
  <c r="I13" i="22"/>
  <c r="I12" i="22"/>
  <c r="J11" i="22"/>
  <c r="I11" i="22" s="1"/>
  <c r="I10" i="22"/>
  <c r="I9" i="22"/>
  <c r="I8" i="22"/>
  <c r="I64" i="21"/>
  <c r="I60" i="21"/>
  <c r="I59" i="21"/>
  <c r="I58" i="21"/>
  <c r="I53" i="21"/>
  <c r="I52" i="21"/>
  <c r="I51" i="21"/>
  <c r="J50" i="21"/>
  <c r="I50" i="21"/>
  <c r="J49" i="21"/>
  <c r="I49" i="21" s="1"/>
  <c r="I48" i="21"/>
  <c r="J47" i="21"/>
  <c r="I47" i="21" s="1"/>
  <c r="I46" i="21"/>
  <c r="J45" i="21"/>
  <c r="I45" i="21"/>
  <c r="J44" i="21"/>
  <c r="I44" i="21" s="1"/>
  <c r="J43" i="21"/>
  <c r="I43" i="21"/>
  <c r="J42" i="21"/>
  <c r="I42" i="21" s="1"/>
  <c r="J41" i="21"/>
  <c r="I41" i="21"/>
  <c r="J40" i="21"/>
  <c r="I40" i="21" s="1"/>
  <c r="I39" i="21"/>
  <c r="J38" i="21"/>
  <c r="I38" i="21" s="1"/>
  <c r="J37" i="21"/>
  <c r="I37" i="21"/>
  <c r="J36" i="21"/>
  <c r="I36" i="21" s="1"/>
  <c r="J35" i="21"/>
  <c r="I35" i="21"/>
  <c r="I34" i="21"/>
  <c r="J33" i="21"/>
  <c r="I33" i="21" s="1"/>
  <c r="J31" i="21"/>
  <c r="I31" i="21" s="1"/>
  <c r="J30" i="21"/>
  <c r="J32" i="21" s="1"/>
  <c r="I32" i="21" s="1"/>
  <c r="I30" i="21"/>
  <c r="I29" i="21"/>
  <c r="I28" i="21"/>
  <c r="J27" i="21"/>
  <c r="I27" i="21"/>
  <c r="J26" i="21"/>
  <c r="I26" i="21" s="1"/>
  <c r="J25" i="21"/>
  <c r="I25" i="21"/>
  <c r="J24" i="21"/>
  <c r="I24" i="21" s="1"/>
  <c r="I23" i="21"/>
  <c r="I22" i="21"/>
  <c r="I21" i="21"/>
  <c r="I20" i="21"/>
  <c r="I19" i="21"/>
  <c r="I18" i="21"/>
  <c r="I17" i="21"/>
  <c r="I16" i="21"/>
  <c r="I15" i="21"/>
  <c r="J14" i="21"/>
  <c r="I14" i="21" s="1"/>
  <c r="I13" i="21"/>
  <c r="I12" i="21"/>
  <c r="J11" i="21"/>
  <c r="I11" i="21" s="1"/>
  <c r="I10" i="21"/>
  <c r="I9" i="21"/>
  <c r="I8" i="21"/>
  <c r="I64" i="20"/>
  <c r="I60" i="20"/>
  <c r="I59" i="20"/>
  <c r="I58" i="20"/>
  <c r="I53" i="20"/>
  <c r="I52" i="20"/>
  <c r="I51" i="20"/>
  <c r="J50" i="20"/>
  <c r="I50" i="20" s="1"/>
  <c r="J49" i="20"/>
  <c r="I49" i="20"/>
  <c r="I48" i="20"/>
  <c r="J47" i="20"/>
  <c r="I47" i="20" s="1"/>
  <c r="I46" i="20"/>
  <c r="J45" i="20"/>
  <c r="I45" i="20" s="1"/>
  <c r="J44" i="20"/>
  <c r="I44" i="20"/>
  <c r="J43" i="20"/>
  <c r="I43" i="20" s="1"/>
  <c r="J42" i="20"/>
  <c r="I42" i="20"/>
  <c r="J41" i="20"/>
  <c r="I41" i="20" s="1"/>
  <c r="J40" i="20"/>
  <c r="I40" i="20"/>
  <c r="I39" i="20"/>
  <c r="J38" i="20"/>
  <c r="I38" i="20"/>
  <c r="J37" i="20"/>
  <c r="I37" i="20" s="1"/>
  <c r="J36" i="20"/>
  <c r="I36" i="20"/>
  <c r="J35" i="20"/>
  <c r="I35" i="20" s="1"/>
  <c r="I34" i="20"/>
  <c r="J33" i="20"/>
  <c r="I33" i="20"/>
  <c r="J31" i="20"/>
  <c r="I31" i="20"/>
  <c r="J30" i="20"/>
  <c r="J32" i="20" s="1"/>
  <c r="I32" i="20" s="1"/>
  <c r="I29" i="20"/>
  <c r="I28" i="20"/>
  <c r="J27" i="20"/>
  <c r="I27" i="20" s="1"/>
  <c r="J26" i="20"/>
  <c r="I26" i="20"/>
  <c r="J25" i="20"/>
  <c r="I25" i="20" s="1"/>
  <c r="J24" i="20"/>
  <c r="I24" i="20"/>
  <c r="I23" i="20"/>
  <c r="I22" i="20"/>
  <c r="I21" i="20"/>
  <c r="I20" i="20"/>
  <c r="I19" i="20"/>
  <c r="I18" i="20"/>
  <c r="I17" i="20"/>
  <c r="I16" i="20"/>
  <c r="I15" i="20"/>
  <c r="J14" i="20"/>
  <c r="I14" i="20"/>
  <c r="I13" i="20"/>
  <c r="I12" i="20"/>
  <c r="J11" i="20"/>
  <c r="I11" i="20"/>
  <c r="I10" i="20"/>
  <c r="I9" i="20"/>
  <c r="I8" i="20"/>
  <c r="I55" i="22" l="1"/>
  <c r="I57" i="22" s="1"/>
  <c r="I62" i="22" s="1"/>
  <c r="I55" i="21"/>
  <c r="I57" i="21" s="1"/>
  <c r="I62" i="21" s="1"/>
  <c r="I55" i="20"/>
  <c r="I57" i="20" s="1"/>
  <c r="I62" i="20" s="1"/>
  <c r="I30" i="20"/>
  <c r="I8" i="19"/>
  <c r="I64" i="19" l="1"/>
  <c r="I60" i="19"/>
  <c r="I59" i="19"/>
  <c r="I58" i="19"/>
  <c r="I53" i="19"/>
  <c r="I52" i="19"/>
  <c r="I51" i="19"/>
  <c r="J50" i="19"/>
  <c r="J49" i="19"/>
  <c r="I49" i="19" s="1"/>
  <c r="G49" i="19"/>
  <c r="I48" i="19"/>
  <c r="J47" i="19"/>
  <c r="I47" i="19" s="1"/>
  <c r="I46" i="19"/>
  <c r="J45" i="19"/>
  <c r="I45" i="19"/>
  <c r="J44" i="19"/>
  <c r="I44" i="19"/>
  <c r="J43" i="19"/>
  <c r="I43" i="19"/>
  <c r="J42" i="19"/>
  <c r="I42" i="19"/>
  <c r="J41" i="19"/>
  <c r="I41" i="19"/>
  <c r="J40" i="19"/>
  <c r="I40" i="19"/>
  <c r="I39" i="19"/>
  <c r="J38" i="19"/>
  <c r="I38" i="19" s="1"/>
  <c r="J37" i="19"/>
  <c r="I37" i="19" s="1"/>
  <c r="J36" i="19"/>
  <c r="I36" i="19" s="1"/>
  <c r="J35" i="19"/>
  <c r="I35" i="19" s="1"/>
  <c r="I34" i="19"/>
  <c r="J33" i="19"/>
  <c r="I33" i="19"/>
  <c r="J31" i="19"/>
  <c r="I31" i="19"/>
  <c r="J30" i="19"/>
  <c r="J32" i="19" s="1"/>
  <c r="I32" i="19" s="1"/>
  <c r="I30" i="19"/>
  <c r="I29" i="19"/>
  <c r="I28" i="19"/>
  <c r="J27" i="19"/>
  <c r="I27" i="19"/>
  <c r="J26" i="19"/>
  <c r="I26" i="19"/>
  <c r="J25" i="19"/>
  <c r="I25" i="19"/>
  <c r="J24" i="19"/>
  <c r="I24" i="19" s="1"/>
  <c r="I23" i="19"/>
  <c r="I22" i="19"/>
  <c r="I21" i="19"/>
  <c r="I20" i="19"/>
  <c r="I19" i="19"/>
  <c r="I18" i="19"/>
  <c r="I17" i="19"/>
  <c r="I15" i="19"/>
  <c r="J14" i="19"/>
  <c r="I14" i="19"/>
  <c r="I13" i="19"/>
  <c r="J11" i="19"/>
  <c r="I11" i="19"/>
  <c r="I9" i="19"/>
  <c r="I55" i="19" s="1"/>
  <c r="I57" i="19" s="1"/>
  <c r="I62" i="19" s="1"/>
  <c r="I64" i="18"/>
  <c r="I60" i="18"/>
  <c r="I59" i="18"/>
  <c r="I58" i="18"/>
  <c r="I53" i="18"/>
  <c r="I52" i="18"/>
  <c r="I51" i="18"/>
  <c r="J50" i="18"/>
  <c r="J49" i="18"/>
  <c r="G49" i="18"/>
  <c r="I48" i="18"/>
  <c r="J47" i="18"/>
  <c r="I47" i="18"/>
  <c r="I46" i="18"/>
  <c r="J45" i="18"/>
  <c r="I45" i="18"/>
  <c r="J44" i="18"/>
  <c r="I44" i="18" s="1"/>
  <c r="J43" i="18"/>
  <c r="I43" i="18" s="1"/>
  <c r="J42" i="18"/>
  <c r="I42" i="18" s="1"/>
  <c r="J41" i="18"/>
  <c r="I41" i="18" s="1"/>
  <c r="J40" i="18"/>
  <c r="I40" i="18" s="1"/>
  <c r="I39" i="18"/>
  <c r="J38" i="18"/>
  <c r="I38" i="18"/>
  <c r="J37" i="18"/>
  <c r="I37" i="18" s="1"/>
  <c r="J36" i="18"/>
  <c r="I36" i="18"/>
  <c r="J35" i="18"/>
  <c r="I35" i="18" s="1"/>
  <c r="I34" i="18"/>
  <c r="J33" i="18"/>
  <c r="I33" i="18" s="1"/>
  <c r="J31" i="18"/>
  <c r="I31" i="18" s="1"/>
  <c r="J30" i="18"/>
  <c r="J32" i="18" s="1"/>
  <c r="I32" i="18" s="1"/>
  <c r="I30" i="18"/>
  <c r="I29" i="18"/>
  <c r="I28" i="18"/>
  <c r="J27" i="18"/>
  <c r="I27" i="18" s="1"/>
  <c r="J26" i="18"/>
  <c r="I26" i="18" s="1"/>
  <c r="J25" i="18"/>
  <c r="I25" i="18" s="1"/>
  <c r="J24" i="18"/>
  <c r="I24" i="18" s="1"/>
  <c r="I23" i="18"/>
  <c r="I22" i="18"/>
  <c r="I21" i="18"/>
  <c r="I20" i="18"/>
  <c r="I19" i="18"/>
  <c r="I18" i="18"/>
  <c r="I17" i="18"/>
  <c r="I15" i="18"/>
  <c r="J14" i="18"/>
  <c r="I14" i="18" s="1"/>
  <c r="I13" i="18"/>
  <c r="I12" i="18"/>
  <c r="J11" i="18"/>
  <c r="I11" i="18" s="1"/>
  <c r="I9" i="18"/>
  <c r="I55" i="18" s="1"/>
  <c r="I57" i="18" s="1"/>
  <c r="I62" i="18" s="1"/>
  <c r="D2" i="16" l="1"/>
  <c r="J50" i="16"/>
  <c r="J41" i="16"/>
  <c r="J40" i="16"/>
  <c r="J39" i="16"/>
  <c r="J52" i="17"/>
  <c r="J48" i="17"/>
  <c r="J50" i="17" s="1"/>
  <c r="J55" i="17" s="1"/>
  <c r="J24" i="17"/>
  <c r="J23" i="17"/>
  <c r="I17" i="17"/>
  <c r="J17" i="17" s="1"/>
  <c r="J15" i="17"/>
  <c r="J11" i="17"/>
  <c r="J6" i="17"/>
  <c r="B2" i="17"/>
  <c r="J52" i="16"/>
  <c r="J51" i="16"/>
  <c r="J48" i="16"/>
  <c r="J49" i="16" s="1"/>
  <c r="J24" i="16"/>
  <c r="J23" i="16"/>
  <c r="B2" i="16"/>
  <c r="J55" i="16" l="1"/>
  <c r="J12" i="17"/>
  <c r="J20" i="17" s="1"/>
  <c r="J22" i="17" s="1"/>
  <c r="J27" i="17" s="1"/>
  <c r="J20" i="16"/>
  <c r="J22" i="16" s="1"/>
  <c r="J27" i="16" s="1"/>
  <c r="I64" i="15" l="1"/>
  <c r="I60" i="15"/>
  <c r="I59" i="15"/>
  <c r="I58" i="15"/>
  <c r="I55" i="15"/>
  <c r="I57" i="15" s="1"/>
  <c r="I9" i="14"/>
  <c r="I9" i="13"/>
  <c r="I64" i="14"/>
  <c r="I60" i="14"/>
  <c r="I59" i="14"/>
  <c r="I58" i="14"/>
  <c r="I53" i="14"/>
  <c r="I51" i="14"/>
  <c r="J50" i="14"/>
  <c r="I50" i="14"/>
  <c r="J49" i="14"/>
  <c r="I49" i="14"/>
  <c r="G49" i="14"/>
  <c r="I48" i="14"/>
  <c r="J47" i="14"/>
  <c r="I47" i="14"/>
  <c r="I46" i="14"/>
  <c r="J45" i="14"/>
  <c r="I45" i="14"/>
  <c r="J44" i="14"/>
  <c r="I44" i="14"/>
  <c r="J43" i="14"/>
  <c r="I43" i="14"/>
  <c r="J42" i="14"/>
  <c r="I42" i="14"/>
  <c r="J41" i="14"/>
  <c r="I41" i="14"/>
  <c r="J40" i="14"/>
  <c r="I40" i="14"/>
  <c r="I39" i="14"/>
  <c r="J38" i="14"/>
  <c r="I38" i="14"/>
  <c r="J37" i="14"/>
  <c r="I37" i="14"/>
  <c r="J36" i="14"/>
  <c r="I36" i="14"/>
  <c r="J35" i="14"/>
  <c r="I35" i="14"/>
  <c r="I34" i="14"/>
  <c r="J33" i="14"/>
  <c r="I33" i="14"/>
  <c r="J31" i="14"/>
  <c r="I31" i="14"/>
  <c r="J30" i="14"/>
  <c r="I30" i="14"/>
  <c r="I29" i="14"/>
  <c r="I28" i="14"/>
  <c r="J27" i="14"/>
  <c r="I27" i="14"/>
  <c r="J26" i="14"/>
  <c r="I26" i="14"/>
  <c r="J25" i="14"/>
  <c r="I25" i="14"/>
  <c r="J24" i="14"/>
  <c r="I24" i="14"/>
  <c r="I23" i="14"/>
  <c r="I22" i="14"/>
  <c r="I21" i="14"/>
  <c r="I20" i="14"/>
  <c r="I19" i="14"/>
  <c r="I18" i="14"/>
  <c r="I17" i="14"/>
  <c r="I15" i="14"/>
  <c r="J14" i="14"/>
  <c r="I14" i="14"/>
  <c r="I13" i="14"/>
  <c r="I12" i="14"/>
  <c r="J11" i="14"/>
  <c r="I11" i="14" s="1"/>
  <c r="I55" i="14" s="1"/>
  <c r="I57" i="14" s="1"/>
  <c r="I10" i="14"/>
  <c r="I64" i="13"/>
  <c r="I60" i="13"/>
  <c r="I59" i="13"/>
  <c r="I58" i="13"/>
  <c r="I53" i="13"/>
  <c r="I51" i="13"/>
  <c r="J50" i="13"/>
  <c r="I50" i="13"/>
  <c r="J49" i="13"/>
  <c r="I49" i="13"/>
  <c r="G49" i="13"/>
  <c r="I48" i="13"/>
  <c r="J47" i="13"/>
  <c r="I47" i="13"/>
  <c r="I46" i="13"/>
  <c r="J45" i="13"/>
  <c r="I45" i="13"/>
  <c r="J44" i="13"/>
  <c r="I44" i="13"/>
  <c r="J43" i="13"/>
  <c r="I43" i="13"/>
  <c r="J42" i="13"/>
  <c r="I42" i="13"/>
  <c r="J41" i="13"/>
  <c r="I41" i="13"/>
  <c r="J40" i="13"/>
  <c r="I40" i="13"/>
  <c r="I39" i="13"/>
  <c r="J38" i="13"/>
  <c r="I38" i="13"/>
  <c r="J37" i="13"/>
  <c r="I37" i="13"/>
  <c r="J36" i="13"/>
  <c r="I36" i="13"/>
  <c r="J35" i="13"/>
  <c r="I35" i="13"/>
  <c r="I34" i="13"/>
  <c r="J33" i="13"/>
  <c r="I33" i="13"/>
  <c r="J31" i="13"/>
  <c r="I31" i="13"/>
  <c r="J30" i="13"/>
  <c r="I30" i="13"/>
  <c r="I29" i="13"/>
  <c r="I28" i="13"/>
  <c r="J27" i="13"/>
  <c r="I27" i="13"/>
  <c r="J26" i="13"/>
  <c r="I26" i="13"/>
  <c r="J25" i="13"/>
  <c r="I25" i="13"/>
  <c r="J24" i="13"/>
  <c r="I24" i="13"/>
  <c r="I23" i="13"/>
  <c r="I22" i="13"/>
  <c r="I21" i="13"/>
  <c r="I20" i="13"/>
  <c r="I19" i="13"/>
  <c r="I18" i="13"/>
  <c r="I17" i="13"/>
  <c r="I15" i="13"/>
  <c r="J14" i="13"/>
  <c r="I14" i="13"/>
  <c r="I13" i="13"/>
  <c r="I12" i="13"/>
  <c r="J11" i="13"/>
  <c r="I11" i="13" s="1"/>
  <c r="I10" i="13"/>
  <c r="J11" i="12"/>
  <c r="I11" i="12" s="1"/>
  <c r="J26" i="12"/>
  <c r="J50" i="12"/>
  <c r="I50" i="12"/>
  <c r="J47" i="12"/>
  <c r="I47" i="12" s="1"/>
  <c r="J49" i="12"/>
  <c r="I49" i="12" s="1"/>
  <c r="G49" i="12"/>
  <c r="J45" i="12"/>
  <c r="J44" i="12"/>
  <c r="J43" i="12"/>
  <c r="I43" i="12"/>
  <c r="I48" i="12"/>
  <c r="I46" i="12"/>
  <c r="I45" i="12"/>
  <c r="I44" i="12"/>
  <c r="J30" i="12"/>
  <c r="I30" i="12" s="1"/>
  <c r="J31" i="12"/>
  <c r="I31" i="12"/>
  <c r="I10" i="12"/>
  <c r="I12" i="12"/>
  <c r="I13" i="12"/>
  <c r="J14" i="12"/>
  <c r="I14" i="12" s="1"/>
  <c r="I15" i="12"/>
  <c r="I17" i="12"/>
  <c r="I18" i="12"/>
  <c r="I19" i="12"/>
  <c r="I20" i="12"/>
  <c r="I21" i="12"/>
  <c r="I22" i="12"/>
  <c r="I23" i="12"/>
  <c r="J24" i="12"/>
  <c r="I24" i="12" s="1"/>
  <c r="J25" i="12"/>
  <c r="I25" i="12" s="1"/>
  <c r="J27" i="12"/>
  <c r="I27" i="12" s="1"/>
  <c r="I28" i="12"/>
  <c r="I29" i="12"/>
  <c r="J33" i="12"/>
  <c r="I33" i="12" s="1"/>
  <c r="I34" i="12"/>
  <c r="J35" i="12"/>
  <c r="I35" i="12"/>
  <c r="J36" i="12"/>
  <c r="I36" i="12"/>
  <c r="J37" i="12"/>
  <c r="I37" i="12"/>
  <c r="J38" i="12"/>
  <c r="I38" i="12"/>
  <c r="I39" i="12"/>
  <c r="J40" i="12"/>
  <c r="I40" i="12" s="1"/>
  <c r="J41" i="12"/>
  <c r="I41" i="12" s="1"/>
  <c r="J42" i="12"/>
  <c r="I42" i="12" s="1"/>
  <c r="I51" i="12"/>
  <c r="I53" i="12"/>
  <c r="I9" i="12"/>
  <c r="I58" i="12"/>
  <c r="I59" i="12"/>
  <c r="I60" i="12"/>
  <c r="I64" i="12"/>
  <c r="J32" i="14"/>
  <c r="I32" i="14"/>
  <c r="J32" i="13"/>
  <c r="I32" i="13"/>
  <c r="J32" i="12"/>
  <c r="I32" i="12"/>
  <c r="I62" i="15" l="1"/>
  <c r="I55" i="13"/>
  <c r="I57" i="13" s="1"/>
  <c r="I62" i="13" s="1"/>
  <c r="I62" i="14"/>
  <c r="I55" i="12"/>
  <c r="I57" i="12" s="1"/>
  <c r="I62" i="12" s="1"/>
</calcChain>
</file>

<file path=xl/sharedStrings.xml><?xml version="1.0" encoding="utf-8"?>
<sst xmlns="http://schemas.openxmlformats.org/spreadsheetml/2006/main" count="3068" uniqueCount="361">
  <si>
    <t>CAEN FROID   14111 LOUVIGNY</t>
  </si>
  <si>
    <t>POSTE  :</t>
  </si>
  <si>
    <t>Rep       :</t>
  </si>
  <si>
    <t xml:space="preserve">ELECTROVANNE  </t>
  </si>
  <si>
    <t>AKS11</t>
  </si>
  <si>
    <t>REGULATEUR</t>
  </si>
  <si>
    <t>ACHAT  MATERIEL</t>
  </si>
  <si>
    <t>MARGE</t>
  </si>
  <si>
    <t>MAIN D'ŒUVRE RACCORDEMENT JOUR</t>
  </si>
  <si>
    <t>MAIN D'ŒUVRE DEPOSE DEPLACEMENT</t>
  </si>
  <si>
    <t>MONTANT TOTAL HT :</t>
  </si>
  <si>
    <t xml:space="preserve">OPTION </t>
  </si>
  <si>
    <t>AKA21</t>
  </si>
  <si>
    <t>DATE :</t>
  </si>
  <si>
    <t>CLIENT  :</t>
  </si>
  <si>
    <t>N°</t>
  </si>
  <si>
    <t>TUBES</t>
  </si>
  <si>
    <t>PRIX</t>
  </si>
  <si>
    <t>ISOLANT</t>
  </si>
  <si>
    <t>DIAMETRE</t>
  </si>
  <si>
    <t>diam</t>
  </si>
  <si>
    <t>1Omm</t>
  </si>
  <si>
    <t xml:space="preserve"> 1/2</t>
  </si>
  <si>
    <t>12mm</t>
  </si>
  <si>
    <t xml:space="preserve"> 5/8</t>
  </si>
  <si>
    <t>15mm</t>
  </si>
  <si>
    <t>18mm</t>
  </si>
  <si>
    <t xml:space="preserve"> 7/8</t>
  </si>
  <si>
    <t>22mm</t>
  </si>
  <si>
    <t>1"1/8</t>
  </si>
  <si>
    <t>28mm</t>
  </si>
  <si>
    <t>1"3/8</t>
  </si>
  <si>
    <t>35mm</t>
  </si>
  <si>
    <t>42mm</t>
  </si>
  <si>
    <t>54mm</t>
  </si>
  <si>
    <t>67mm</t>
  </si>
  <si>
    <t>80mm</t>
  </si>
  <si>
    <t>1O8mm</t>
  </si>
  <si>
    <t>CABLES</t>
  </si>
  <si>
    <t>type</t>
  </si>
  <si>
    <t>prix</t>
  </si>
  <si>
    <t>8723 DAN</t>
  </si>
  <si>
    <t>CUIVRE</t>
  </si>
  <si>
    <t>V a M</t>
  </si>
  <si>
    <t>88mm</t>
  </si>
  <si>
    <t>TRAVAUX DE NUIT</t>
  </si>
  <si>
    <r>
      <t>a</t>
    </r>
    <r>
      <rPr>
        <b/>
        <sz val="10"/>
        <rFont val="Arial"/>
        <family val="2"/>
      </rPr>
      <t xml:space="preserve">  3G1,5</t>
    </r>
  </si>
  <si>
    <r>
      <t xml:space="preserve">b  </t>
    </r>
    <r>
      <rPr>
        <b/>
        <sz val="10"/>
        <rFont val="Arial"/>
        <family val="2"/>
      </rPr>
      <t>4G1,5</t>
    </r>
  </si>
  <si>
    <r>
      <t xml:space="preserve">c  </t>
    </r>
    <r>
      <rPr>
        <b/>
        <sz val="10"/>
        <rFont val="Arial"/>
        <family val="2"/>
      </rPr>
      <t>5G1,5</t>
    </r>
  </si>
  <si>
    <r>
      <t xml:space="preserve">d  </t>
    </r>
    <r>
      <rPr>
        <b/>
        <sz val="10"/>
        <rFont val="Arial"/>
        <family val="2"/>
      </rPr>
      <t>7G1,5</t>
    </r>
  </si>
  <si>
    <r>
      <t xml:space="preserve">e  </t>
    </r>
    <r>
      <rPr>
        <b/>
        <sz val="10"/>
        <rFont val="Arial"/>
        <family val="2"/>
      </rPr>
      <t>10G1,5</t>
    </r>
  </si>
  <si>
    <r>
      <t xml:space="preserve">f  </t>
    </r>
    <r>
      <rPr>
        <b/>
        <sz val="10"/>
        <rFont val="Arial"/>
        <family val="2"/>
      </rPr>
      <t>12G1,5</t>
    </r>
  </si>
  <si>
    <r>
      <t xml:space="preserve">g  </t>
    </r>
    <r>
      <rPr>
        <b/>
        <sz val="10"/>
        <rFont val="Arial"/>
        <family val="2"/>
      </rPr>
      <t>19G1,5</t>
    </r>
  </si>
  <si>
    <r>
      <t xml:space="preserve">h   </t>
    </r>
    <r>
      <rPr>
        <b/>
        <sz val="10"/>
        <rFont val="Arial"/>
        <family val="2"/>
      </rPr>
      <t>3G2,5</t>
    </r>
  </si>
  <si>
    <r>
      <t>i</t>
    </r>
    <r>
      <rPr>
        <b/>
        <sz val="10"/>
        <rFont val="Arial"/>
        <family val="2"/>
      </rPr>
      <t xml:space="preserve">   4G2,5</t>
    </r>
  </si>
  <si>
    <r>
      <t>j</t>
    </r>
    <r>
      <rPr>
        <b/>
        <sz val="10"/>
        <rFont val="Arial"/>
        <family val="2"/>
      </rPr>
      <t xml:space="preserve">   5G2,5</t>
    </r>
  </si>
  <si>
    <r>
      <t>k</t>
    </r>
    <r>
      <rPr>
        <b/>
        <sz val="10"/>
        <rFont val="Arial"/>
        <family val="2"/>
      </rPr>
      <t xml:space="preserve">  7G2,5</t>
    </r>
  </si>
  <si>
    <r>
      <t xml:space="preserve">l </t>
    </r>
    <r>
      <rPr>
        <b/>
        <sz val="10"/>
        <rFont val="Arial"/>
        <family val="2"/>
      </rPr>
      <t xml:space="preserve"> 12G2,5</t>
    </r>
  </si>
  <si>
    <r>
      <t xml:space="preserve">m </t>
    </r>
    <r>
      <rPr>
        <b/>
        <sz val="10"/>
        <rFont val="Arial"/>
        <family val="2"/>
      </rPr>
      <t>19G2,5</t>
    </r>
  </si>
  <si>
    <r>
      <t>n</t>
    </r>
    <r>
      <rPr>
        <b/>
        <sz val="10"/>
        <rFont val="Arial"/>
        <family val="2"/>
      </rPr>
      <t xml:space="preserve">   4G4</t>
    </r>
  </si>
  <si>
    <r>
      <t>o</t>
    </r>
    <r>
      <rPr>
        <b/>
        <sz val="10"/>
        <rFont val="Arial"/>
        <family val="2"/>
      </rPr>
      <t xml:space="preserve">   5G4</t>
    </r>
  </si>
  <si>
    <r>
      <t>q</t>
    </r>
    <r>
      <rPr>
        <b/>
        <sz val="10"/>
        <rFont val="Arial"/>
        <family val="2"/>
      </rPr>
      <t xml:space="preserve">  5G6</t>
    </r>
  </si>
  <si>
    <r>
      <t>r</t>
    </r>
    <r>
      <rPr>
        <b/>
        <sz val="10"/>
        <rFont val="Arial"/>
        <family val="2"/>
      </rPr>
      <t xml:space="preserve">  4G10</t>
    </r>
  </si>
  <si>
    <r>
      <t xml:space="preserve">s </t>
    </r>
    <r>
      <rPr>
        <b/>
        <sz val="10"/>
        <rFont val="Arial"/>
        <family val="2"/>
      </rPr>
      <t xml:space="preserve"> 5G10</t>
    </r>
  </si>
  <si>
    <r>
      <t xml:space="preserve">t </t>
    </r>
    <r>
      <rPr>
        <b/>
        <sz val="10"/>
        <rFont val="Arial"/>
        <family val="2"/>
      </rPr>
      <t xml:space="preserve"> 4G16</t>
    </r>
  </si>
  <si>
    <r>
      <t>u</t>
    </r>
    <r>
      <rPr>
        <b/>
        <sz val="10"/>
        <rFont val="Arial"/>
        <family val="2"/>
      </rPr>
      <t xml:space="preserve">  5G16</t>
    </r>
  </si>
  <si>
    <t xml:space="preserve"> 7703 LON</t>
  </si>
  <si>
    <t xml:space="preserve">   3/8</t>
  </si>
  <si>
    <r>
      <t>p</t>
    </r>
    <r>
      <rPr>
        <b/>
        <sz val="10"/>
        <rFont val="Arial"/>
        <family val="2"/>
      </rPr>
      <t xml:space="preserve">  4G6</t>
    </r>
  </si>
  <si>
    <t>VEM</t>
  </si>
  <si>
    <t xml:space="preserve">  1/4</t>
  </si>
  <si>
    <t>capacite</t>
  </si>
  <si>
    <t>kw  R404A</t>
  </si>
  <si>
    <t>REF</t>
  </si>
  <si>
    <t>-</t>
  </si>
  <si>
    <t xml:space="preserve">  1P 9/10</t>
  </si>
  <si>
    <t xml:space="preserve">10P 9/10   </t>
  </si>
  <si>
    <t xml:space="preserve"> 3P 9/10</t>
  </si>
  <si>
    <t>detendeur</t>
  </si>
  <si>
    <t>VPC</t>
  </si>
  <si>
    <t>DESHY</t>
  </si>
  <si>
    <t>X</t>
  </si>
  <si>
    <t>regulateur</t>
  </si>
  <si>
    <t>marque</t>
  </si>
  <si>
    <t>ELIWELL</t>
  </si>
  <si>
    <t>DANFOSS</t>
  </si>
  <si>
    <t>AKC114</t>
  </si>
  <si>
    <t>AKC115</t>
  </si>
  <si>
    <t>AKC116</t>
  </si>
  <si>
    <t>AKCC550</t>
  </si>
  <si>
    <t>AKCC750</t>
  </si>
  <si>
    <t xml:space="preserve">  AKCC450</t>
  </si>
  <si>
    <t xml:space="preserve"> AKC121B</t>
  </si>
  <si>
    <t xml:space="preserve"> EKC414</t>
  </si>
  <si>
    <t xml:space="preserve">   DR983C</t>
  </si>
  <si>
    <t xml:space="preserve">   DR985LX</t>
  </si>
  <si>
    <t xml:space="preserve">   EKC202C</t>
  </si>
  <si>
    <t xml:space="preserve">   EKC202D</t>
  </si>
  <si>
    <t xml:space="preserve">   EKC301</t>
  </si>
  <si>
    <t>VOLUME (m3) :</t>
  </si>
  <si>
    <t>BESOINS (w) :</t>
  </si>
  <si>
    <t>T°int (°c) :</t>
  </si>
  <si>
    <t>ECLAIRAGE INTERIEURE</t>
  </si>
  <si>
    <t xml:space="preserve">COFFRET ELECTRIQUE POUR CF </t>
  </si>
  <si>
    <t xml:space="preserve">    10x13</t>
  </si>
  <si>
    <t xml:space="preserve">    12x13</t>
  </si>
  <si>
    <t xml:space="preserve">    15x13</t>
  </si>
  <si>
    <t xml:space="preserve">    18x13</t>
  </si>
  <si>
    <t xml:space="preserve">    22x13</t>
  </si>
  <si>
    <t xml:space="preserve">    28x13</t>
  </si>
  <si>
    <t xml:space="preserve">    35x13  </t>
  </si>
  <si>
    <t xml:space="preserve">    42x13  </t>
  </si>
  <si>
    <t xml:space="preserve">    54x13</t>
  </si>
  <si>
    <t xml:space="preserve">    67x13</t>
  </si>
  <si>
    <t xml:space="preserve">    80x13</t>
  </si>
  <si>
    <t xml:space="preserve">    89x13</t>
  </si>
  <si>
    <t xml:space="preserve">  10x19 </t>
  </si>
  <si>
    <t xml:space="preserve">  12x19</t>
  </si>
  <si>
    <t xml:space="preserve">  15x19</t>
  </si>
  <si>
    <t xml:space="preserve">  18x19</t>
  </si>
  <si>
    <t xml:space="preserve">  22x19</t>
  </si>
  <si>
    <t xml:space="preserve">  28x19</t>
  </si>
  <si>
    <t xml:space="preserve">  35x19</t>
  </si>
  <si>
    <t xml:space="preserve">  42x19</t>
  </si>
  <si>
    <t xml:space="preserve">  54x19</t>
  </si>
  <si>
    <t xml:space="preserve">  67x19</t>
  </si>
  <si>
    <t xml:space="preserve">  80x19</t>
  </si>
  <si>
    <t xml:space="preserve">  89x19</t>
  </si>
  <si>
    <t xml:space="preserve"> 107 x19</t>
  </si>
  <si>
    <t xml:space="preserve"> 35x32 </t>
  </si>
  <si>
    <t xml:space="preserve"> 42x32 </t>
  </si>
  <si>
    <t xml:space="preserve"> 54x32 </t>
  </si>
  <si>
    <t xml:space="preserve"> 67x32 </t>
  </si>
  <si>
    <t xml:space="preserve"> 80x32 </t>
  </si>
  <si>
    <t xml:space="preserve"> 89x32 </t>
  </si>
  <si>
    <t>1O8x32</t>
  </si>
  <si>
    <t>FLUIDE  FRIGORIGENE</t>
  </si>
  <si>
    <t xml:space="preserve">NBR </t>
  </si>
  <si>
    <t>CAPOTAGE</t>
  </si>
  <si>
    <t>LIGNE LIQUIDE (deshy+ voyant)</t>
  </si>
  <si>
    <t>PRESSOSTATS</t>
  </si>
  <si>
    <t>CABLES ELECTRIQUES PUISSANCE</t>
  </si>
  <si>
    <t>SUPPORTAGE</t>
  </si>
  <si>
    <t>ECOULEMENT  PVC BLANC</t>
  </si>
  <si>
    <t>ECOULEMENT  CUIVRE 1"3/8 + ISOLANT</t>
  </si>
  <si>
    <t>RESISTANCES D'ECOULEMENT</t>
  </si>
  <si>
    <t>PROTECTION D'ECOULEMENT</t>
  </si>
  <si>
    <t xml:space="preserve">VANNE A PRESSION CONSTANTE </t>
  </si>
  <si>
    <t xml:space="preserve">DESHYDRATEUR </t>
  </si>
  <si>
    <t xml:space="preserve">DETENDEUR </t>
  </si>
  <si>
    <t>SCHRADER</t>
  </si>
  <si>
    <t xml:space="preserve">METRES DE TUBES D'ASPIRATION  </t>
  </si>
  <si>
    <t xml:space="preserve">METRES DE TUBES LIQUIDE  </t>
  </si>
  <si>
    <t xml:space="preserve">FIXATION DES TUBES  </t>
  </si>
  <si>
    <t>METRES D'ISOLANTS</t>
  </si>
  <si>
    <t xml:space="preserve">CABLES                        ALARMES </t>
  </si>
  <si>
    <t>CABLES                       TELEPHONE</t>
  </si>
  <si>
    <t>BUS                              BELDEN</t>
  </si>
  <si>
    <t>AFFICHEUR</t>
  </si>
  <si>
    <t>DIVERS</t>
  </si>
  <si>
    <t>GROUPE FROID</t>
  </si>
  <si>
    <t>8mm</t>
  </si>
  <si>
    <t xml:space="preserve">SONDES </t>
  </si>
  <si>
    <t>COFFRET ELECTIQUES</t>
  </si>
  <si>
    <t>TYPE</t>
  </si>
  <si>
    <t>TTL200</t>
  </si>
  <si>
    <t>POSITF</t>
  </si>
  <si>
    <t>AKS12</t>
  </si>
  <si>
    <t>TTL300</t>
  </si>
  <si>
    <t>PIQUER</t>
  </si>
  <si>
    <t xml:space="preserve">u DINALEC </t>
  </si>
  <si>
    <t xml:space="preserve">v DINALEC </t>
  </si>
  <si>
    <t>CAPTEURS</t>
  </si>
  <si>
    <t>AKS32R</t>
  </si>
  <si>
    <t>AKS33</t>
  </si>
  <si>
    <t>AKA14</t>
  </si>
  <si>
    <t>AKA15</t>
  </si>
  <si>
    <t>EKA164B</t>
  </si>
  <si>
    <t>ALARME HOMME ENFERME</t>
  </si>
  <si>
    <t>ELREHA</t>
  </si>
  <si>
    <t>TOTALINE</t>
  </si>
  <si>
    <t>`-SONDES         PT1000   5,5 m</t>
  </si>
  <si>
    <t>`-CAPTEUR DE PRESSION + CORDON</t>
  </si>
  <si>
    <t>`-AFFICHEUR</t>
  </si>
  <si>
    <t xml:space="preserve">`-TBOX </t>
  </si>
  <si>
    <t>`-CONSOLE DE PARAMETRAGE</t>
  </si>
  <si>
    <t>CONSOLE PARAMETRAGE</t>
  </si>
  <si>
    <t xml:space="preserve">ALARME HOMME ENFERME </t>
  </si>
  <si>
    <t>PARKER</t>
  </si>
  <si>
    <t>SPORLAN</t>
  </si>
  <si>
    <t>US RECO</t>
  </si>
  <si>
    <t>US 052S</t>
  </si>
  <si>
    <t>US 083S</t>
  </si>
  <si>
    <t>US 164S</t>
  </si>
  <si>
    <t>US 165S</t>
  </si>
  <si>
    <t>US 307S</t>
  </si>
  <si>
    <t>PRIX 2011</t>
  </si>
  <si>
    <t>REF sporlan</t>
  </si>
  <si>
    <t>a  V4S2(eq EVR2S)</t>
  </si>
  <si>
    <t>b  V4S3(eq EVR3S)</t>
  </si>
  <si>
    <t>c  V8S3(eq EVR6S)</t>
  </si>
  <si>
    <t>d V13S4(eq EVR10S)</t>
  </si>
  <si>
    <t>e V19S5(eq EVR15S)</t>
  </si>
  <si>
    <t>f V23S7(eq EVR20S)</t>
  </si>
  <si>
    <t>a   SQ(eq TS2)</t>
  </si>
  <si>
    <t>b   SQE(eq TES2)</t>
  </si>
  <si>
    <t>e AKV10</t>
  </si>
  <si>
    <t xml:space="preserve"> PRIX 01/09/2011</t>
  </si>
  <si>
    <t>a   1/4</t>
  </si>
  <si>
    <t>b   3/8</t>
  </si>
  <si>
    <t>c   1/2</t>
  </si>
  <si>
    <t>d   5/8</t>
  </si>
  <si>
    <t>e   3/4</t>
  </si>
  <si>
    <t>f   7/8</t>
  </si>
  <si>
    <t>g  1"1/8</t>
  </si>
  <si>
    <t>prix SEPTEMBRE 2011</t>
  </si>
  <si>
    <t>prix 09/11</t>
  </si>
  <si>
    <t xml:space="preserve"> a ORIT 6B12(eq KVP12S)</t>
  </si>
  <si>
    <t>b ORIT 6B58(eq KVP15S)</t>
  </si>
  <si>
    <t>c ORIT 6B78(eq KVP22S)</t>
  </si>
  <si>
    <t>d ORIT10B118(eq KVP28S)</t>
  </si>
  <si>
    <t>e ORIT 10B 138(eq KVP 35S)</t>
  </si>
  <si>
    <t xml:space="preserve"> DINALEC</t>
  </si>
  <si>
    <t>POSITF 20V</t>
  </si>
  <si>
    <t>NEGATIF 220V</t>
  </si>
  <si>
    <t>NEGATIF</t>
  </si>
  <si>
    <t>/</t>
  </si>
  <si>
    <t xml:space="preserve">    ZEROL 150</t>
  </si>
  <si>
    <t xml:space="preserve">   SHELL 2212</t>
  </si>
  <si>
    <t xml:space="preserve">  ARTIC  22</t>
  </si>
  <si>
    <t xml:space="preserve">  BSE    32</t>
  </si>
  <si>
    <t xml:space="preserve">  BSE170</t>
  </si>
  <si>
    <t xml:space="preserve"> 160PZ</t>
  </si>
  <si>
    <t>c   J8S( TS2)</t>
  </si>
  <si>
    <t>d J8ES( TES2)</t>
  </si>
  <si>
    <t>a    R22</t>
  </si>
  <si>
    <t>b    R407 C</t>
  </si>
  <si>
    <t>c    MO 79</t>
  </si>
  <si>
    <t>d    R404A</t>
  </si>
  <si>
    <t>e    R134A</t>
  </si>
  <si>
    <t>f     MO29</t>
  </si>
  <si>
    <t>g    MO49</t>
  </si>
  <si>
    <t>h    R410A</t>
  </si>
  <si>
    <t>i        /</t>
  </si>
  <si>
    <t>h  1"3/8</t>
  </si>
  <si>
    <t>i  1"5/8</t>
  </si>
  <si>
    <t>j  2"1/8</t>
  </si>
  <si>
    <t>k 2"5/8</t>
  </si>
  <si>
    <t>l 3"1/8</t>
  </si>
  <si>
    <t>m  3"5/8</t>
  </si>
  <si>
    <t>n  4"1/8</t>
  </si>
  <si>
    <t>CF POSITIVE  LEGUMES</t>
  </si>
  <si>
    <t>4/6</t>
  </si>
  <si>
    <t>-10/+32°C amb</t>
  </si>
  <si>
    <t>h   3G2,5</t>
  </si>
  <si>
    <t>c  5G1,5</t>
  </si>
  <si>
    <t>b  4G1,5</t>
  </si>
  <si>
    <t>MAIN D'ŒUVRE DEPOSE</t>
  </si>
  <si>
    <t>CF POSITIVE  BOF</t>
  </si>
  <si>
    <t>CF POSITIVE  VIANDE</t>
  </si>
  <si>
    <t>COLLEGE PASTEUR</t>
  </si>
  <si>
    <t xml:space="preserve">CF CUISINES </t>
  </si>
  <si>
    <t>CHC</t>
  </si>
  <si>
    <t>COLLEGE PASTEUR CAEN</t>
  </si>
  <si>
    <t>CHASSIS SUPPORT MURAL</t>
  </si>
  <si>
    <t>µ*£µµ3</t>
  </si>
  <si>
    <t>AE4460</t>
  </si>
  <si>
    <t>-5/+32°C amb</t>
  </si>
  <si>
    <t>AE4456</t>
  </si>
  <si>
    <t>EVAPORATEUR   FH14N80760W DT8</t>
  </si>
  <si>
    <t>EVAPORATEUR   FHA17N80 850W DT6</t>
  </si>
  <si>
    <t>CONTACT PORTE</t>
  </si>
  <si>
    <t>CF NEGATIVE</t>
  </si>
  <si>
    <t>-20</t>
  </si>
  <si>
    <t>-30/+32°C amb</t>
  </si>
  <si>
    <t>CHASSIS SUPPORT</t>
  </si>
  <si>
    <t>c    XP40</t>
  </si>
  <si>
    <t>j   5G2,5</t>
  </si>
  <si>
    <t>CABLOFIL AVEC COUVERCLE PVC</t>
  </si>
  <si>
    <t>MAIN D'ŒUVRE RACCORDEMENT NUIT</t>
  </si>
  <si>
    <t>levage</t>
  </si>
  <si>
    <t>x</t>
  </si>
  <si>
    <t>college  PASTEUR CAEN</t>
  </si>
  <si>
    <t>CAJN2464ZBR</t>
  </si>
  <si>
    <t>900W</t>
  </si>
  <si>
    <t>EVAPORATEUR    FHA28E80   920W DT6</t>
  </si>
  <si>
    <t>CAEN  FROID    14111  LOUVIGNY</t>
  </si>
  <si>
    <t>LE</t>
  </si>
  <si>
    <t>CLIENT</t>
  </si>
  <si>
    <t>POSTE</t>
  </si>
  <si>
    <t>TELECOLT</t>
  </si>
  <si>
    <t>AVEC</t>
  </si>
  <si>
    <t>SOL</t>
  </si>
  <si>
    <t>EP:</t>
  </si>
  <si>
    <t>100 mm</t>
  </si>
  <si>
    <t>HAUT (cm):</t>
  </si>
  <si>
    <t>LONG (cm):</t>
  </si>
  <si>
    <t>Dimensions intérieures</t>
  </si>
  <si>
    <t>LARG (cm):</t>
  </si>
  <si>
    <t>PORTE PIVOTANTE</t>
  </si>
  <si>
    <t xml:space="preserve">    H X L :</t>
  </si>
  <si>
    <t>200 x 80 cm</t>
  </si>
  <si>
    <t>Inclus</t>
  </si>
  <si>
    <t xml:space="preserve">MAJORATION CLASSEMENT AU FEU  </t>
  </si>
  <si>
    <t>M1</t>
  </si>
  <si>
    <t>+</t>
  </si>
  <si>
    <t>RIDEAU A LANIERES           H X L :</t>
  </si>
  <si>
    <t xml:space="preserve">SOUPAPE </t>
  </si>
  <si>
    <t>CHEVRONS DE SOL PVC  60 X 40 mm</t>
  </si>
  <si>
    <t>/m2</t>
  </si>
  <si>
    <t>MONTANT ACHATS HT  :</t>
  </si>
  <si>
    <t>MAIN D'ŒUVRE JOUR</t>
  </si>
  <si>
    <t>MAIN D'ŒUVRE NUIT</t>
  </si>
  <si>
    <t>MONTANT TOTAL HT DE L'ENSEMBLE :</t>
  </si>
  <si>
    <t>Rayonnages</t>
  </si>
  <si>
    <t>Rayonnage Fermastock - Polymère 6611</t>
  </si>
  <si>
    <t>Rayonnages sur 4 niveaux. Profondeur 560 mm - hauteur 2100 mm</t>
  </si>
  <si>
    <t>MONTANT ACHATS PP  :</t>
  </si>
  <si>
    <t>MONTANT REMISE</t>
  </si>
  <si>
    <t>PANNEAUX ISOTHERMES</t>
  </si>
  <si>
    <t>DEPOSE DE L EXISTANT</t>
  </si>
  <si>
    <t>Collège PASTEUR CAEN</t>
  </si>
  <si>
    <t>PU</t>
  </si>
  <si>
    <t>QTE</t>
  </si>
  <si>
    <t>PT</t>
  </si>
  <si>
    <t>Elément longueur 1 080 mm</t>
  </si>
  <si>
    <t>Element longueur 960 mm</t>
  </si>
  <si>
    <t>Element longueur 2 240 mm</t>
  </si>
  <si>
    <t>CF CUISINES</t>
  </si>
  <si>
    <t>GROUPE SCOLAIRE   CRIQUETOT SUR OUVILLE</t>
  </si>
  <si>
    <t>CF 3  NEGATIVE    OPTION</t>
  </si>
  <si>
    <t>FH2480ZBR</t>
  </si>
  <si>
    <t>1252 W</t>
  </si>
  <si>
    <t>CAPOTAGE  S</t>
  </si>
  <si>
    <t>EVAPORATEUR    CTE029M6ED   1100W DT6,5</t>
  </si>
  <si>
    <t>COUP POING</t>
  </si>
  <si>
    <t>chambre cf2</t>
  </si>
  <si>
    <t>2/4</t>
  </si>
  <si>
    <t>1143 W</t>
  </si>
  <si>
    <t>CAPOTAGE XS</t>
  </si>
  <si>
    <t>INCLUS</t>
  </si>
  <si>
    <t>R134</t>
  </si>
  <si>
    <t>CAJ4492</t>
  </si>
  <si>
    <t>EVAPORATEUR    MR110 1000W DT8</t>
  </si>
  <si>
    <t>COLLEGE ORBEC</t>
  </si>
  <si>
    <t>cf legumes</t>
  </si>
  <si>
    <t>WIN AJ9480Z</t>
  </si>
  <si>
    <t>1398 W</t>
  </si>
  <si>
    <t xml:space="preserve">CHASSIS SUPPORT  </t>
  </si>
  <si>
    <t>a    RS50</t>
  </si>
  <si>
    <t>EVAPORATEUR    MR140   1200W DT7</t>
  </si>
  <si>
    <t>a   TN2</t>
  </si>
  <si>
    <t>b  TEN2</t>
  </si>
  <si>
    <t>LEVAGE</t>
  </si>
  <si>
    <t>cf BOF</t>
  </si>
  <si>
    <t>1092 W</t>
  </si>
  <si>
    <t>EVAPORATEUR    MR120   1040W DT7</t>
  </si>
  <si>
    <t>cf NEGATIVE</t>
  </si>
  <si>
    <t>WIN AJ2446Z</t>
  </si>
  <si>
    <t>684 W</t>
  </si>
  <si>
    <t>EVAPORATEUR    XR90   600W DT7 AVEC KIT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</si>
</sst>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0"/>
      <name val="Antique Olive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1" fillId="0" borderId="0" xfId="0" applyFont="1"/>
    <xf numFmtId="0" fontId="1" fillId="0" borderId="0" xfId="0" applyFont="1" applyBorder="1" applyAlignment="1">
      <alignment horizontal="left"/>
    </xf>
    <xf numFmtId="0" fontId="0" fillId="0" borderId="1" xfId="0" applyBorder="1"/>
    <xf numFmtId="0" fontId="4" fillId="0" borderId="0" xfId="0" applyFont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49" fontId="0" fillId="0" borderId="4" xfId="0" applyNumberForma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49" fontId="0" fillId="0" borderId="9" xfId="0" applyNumberFormat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5" fillId="0" borderId="1" xfId="0" applyFont="1" applyBorder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NumberFormat="1" applyBorder="1" applyAlignment="1" applyProtection="1">
      <alignment horizontal="center" vertical="center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1" fontId="0" fillId="0" borderId="17" xfId="0" applyNumberFormat="1" applyBorder="1" applyProtection="1">
      <protection locked="0"/>
    </xf>
    <xf numFmtId="1" fontId="0" fillId="0" borderId="0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1" fillId="0" borderId="0" xfId="0" applyFont="1" applyBorder="1" applyProtection="1">
      <protection locked="0"/>
    </xf>
    <xf numFmtId="0" fontId="6" fillId="0" borderId="1" xfId="0" applyFont="1" applyBorder="1" applyProtection="1"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164" fontId="0" fillId="0" borderId="17" xfId="0" applyNumberFormat="1" applyBorder="1" applyProtection="1">
      <protection locked="0"/>
    </xf>
    <xf numFmtId="0" fontId="5" fillId="0" borderId="0" xfId="0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1" fontId="0" fillId="0" borderId="22" xfId="0" applyNumberFormat="1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164" fontId="0" fillId="0" borderId="22" xfId="0" applyNumberFormat="1" applyBorder="1" applyProtection="1">
      <protection locked="0"/>
    </xf>
    <xf numFmtId="164" fontId="5" fillId="0" borderId="0" xfId="0" applyNumberFormat="1" applyFont="1" applyBorder="1" applyProtection="1">
      <protection locked="0"/>
    </xf>
    <xf numFmtId="0" fontId="0" fillId="0" borderId="23" xfId="0" applyBorder="1" applyAlignment="1" applyProtection="1">
      <alignment horizontal="center"/>
    </xf>
    <xf numFmtId="1" fontId="0" fillId="0" borderId="24" xfId="0" applyNumberFormat="1" applyBorder="1" applyAlignment="1" applyProtection="1">
      <alignment horizontal="right"/>
    </xf>
    <xf numFmtId="1" fontId="0" fillId="0" borderId="23" xfId="0" applyNumberFormat="1" applyBorder="1" applyAlignment="1" applyProtection="1">
      <alignment horizontal="center"/>
    </xf>
    <xf numFmtId="2" fontId="0" fillId="0" borderId="23" xfId="0" applyNumberFormat="1" applyBorder="1" applyAlignment="1" applyProtection="1">
      <alignment horizontal="center"/>
    </xf>
    <xf numFmtId="0" fontId="0" fillId="0" borderId="23" xfId="0" applyBorder="1" applyAlignment="1" applyProtection="1">
      <alignment horizontal="right"/>
    </xf>
    <xf numFmtId="0" fontId="0" fillId="0" borderId="25" xfId="0" applyBorder="1" applyAlignment="1" applyProtection="1">
      <alignment horizontal="center"/>
    </xf>
    <xf numFmtId="0" fontId="0" fillId="0" borderId="0" xfId="0" applyProtection="1"/>
    <xf numFmtId="1" fontId="0" fillId="0" borderId="26" xfId="0" applyNumberFormat="1" applyBorder="1" applyProtection="1"/>
    <xf numFmtId="0" fontId="0" fillId="0" borderId="27" xfId="0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9" xfId="0" applyNumberFormat="1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0" fontId="7" fillId="0" borderId="29" xfId="0" applyFont="1" applyBorder="1" applyAlignment="1">
      <alignment horizontal="center"/>
    </xf>
    <xf numFmtId="0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" fontId="5" fillId="0" borderId="24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30" xfId="0" applyNumberFormat="1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8" xfId="0" applyFont="1" applyBorder="1"/>
    <xf numFmtId="49" fontId="9" fillId="0" borderId="33" xfId="0" applyNumberFormat="1" applyFont="1" applyBorder="1" applyAlignment="1">
      <alignment horizontal="center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33" xfId="0" applyFont="1" applyBorder="1" applyAlignment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5" fillId="0" borderId="33" xfId="0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31" xfId="0" applyFont="1" applyBorder="1"/>
    <xf numFmtId="0" fontId="0" fillId="0" borderId="0" xfId="0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49" fontId="9" fillId="0" borderId="38" xfId="0" applyNumberFormat="1" applyFont="1" applyBorder="1" applyAlignment="1">
      <alignment horizontal="right"/>
    </xf>
    <xf numFmtId="2" fontId="0" fillId="0" borderId="39" xfId="0" applyNumberFormat="1" applyBorder="1" applyAlignment="1" applyProtection="1">
      <alignment horizontal="center"/>
      <protection locked="0"/>
    </xf>
    <xf numFmtId="49" fontId="9" fillId="0" borderId="40" xfId="0" applyNumberFormat="1" applyFont="1" applyBorder="1" applyAlignment="1">
      <alignment horizontal="right"/>
    </xf>
    <xf numFmtId="2" fontId="0" fillId="0" borderId="41" xfId="0" applyNumberFormat="1" applyBorder="1" applyAlignment="1" applyProtection="1">
      <alignment horizontal="center"/>
      <protection locked="0"/>
    </xf>
    <xf numFmtId="0" fontId="9" fillId="0" borderId="42" xfId="0" applyFont="1" applyBorder="1" applyAlignment="1" applyProtection="1">
      <alignment horizontal="center"/>
      <protection locked="0"/>
    </xf>
    <xf numFmtId="0" fontId="0" fillId="0" borderId="43" xfId="0" applyBorder="1"/>
    <xf numFmtId="49" fontId="9" fillId="0" borderId="44" xfId="0" applyNumberFormat="1" applyFont="1" applyBorder="1" applyAlignment="1">
      <alignment horizontal="right"/>
    </xf>
    <xf numFmtId="2" fontId="0" fillId="0" borderId="19" xfId="0" applyNumberFormat="1" applyBorder="1" applyAlignment="1" applyProtection="1">
      <alignment horizontal="center"/>
      <protection locked="0"/>
    </xf>
    <xf numFmtId="49" fontId="5" fillId="0" borderId="45" xfId="0" applyNumberFormat="1" applyFont="1" applyBorder="1" applyAlignment="1">
      <alignment horizontal="right"/>
    </xf>
    <xf numFmtId="2" fontId="0" fillId="0" borderId="18" xfId="0" applyNumberFormat="1" applyBorder="1" applyAlignment="1" applyProtection="1">
      <alignment horizontal="center"/>
      <protection locked="0"/>
    </xf>
    <xf numFmtId="49" fontId="5" fillId="0" borderId="4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9" fillId="0" borderId="46" xfId="0" applyFont="1" applyBorder="1" applyAlignment="1" applyProtection="1">
      <alignment horizontal="center"/>
      <protection locked="0"/>
    </xf>
    <xf numFmtId="49" fontId="8" fillId="0" borderId="37" xfId="0" applyNumberFormat="1" applyFont="1" applyBorder="1" applyAlignment="1">
      <alignment horizontal="center"/>
    </xf>
    <xf numFmtId="2" fontId="0" fillId="0" borderId="34" xfId="0" applyNumberFormat="1" applyBorder="1" applyAlignment="1" applyProtection="1">
      <alignment horizontal="center"/>
      <protection locked="0"/>
    </xf>
    <xf numFmtId="49" fontId="8" fillId="0" borderId="37" xfId="0" applyNumberFormat="1" applyFont="1" applyBorder="1" applyAlignment="1">
      <alignment horizontal="left"/>
    </xf>
    <xf numFmtId="0" fontId="7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37" xfId="0" applyNumberFormat="1" applyFont="1" applyBorder="1" applyAlignment="1">
      <alignment horizontal="right"/>
    </xf>
    <xf numFmtId="49" fontId="7" fillId="0" borderId="45" xfId="0" applyNumberFormat="1" applyFont="1" applyBorder="1" applyAlignment="1">
      <alignment horizontal="right"/>
    </xf>
    <xf numFmtId="49" fontId="9" fillId="0" borderId="37" xfId="0" applyNumberFormat="1" applyFont="1" applyBorder="1" applyAlignment="1">
      <alignment horizontal="right"/>
    </xf>
    <xf numFmtId="49" fontId="9" fillId="0" borderId="45" xfId="0" applyNumberFormat="1" applyFont="1" applyBorder="1" applyAlignment="1">
      <alignment horizontal="right"/>
    </xf>
    <xf numFmtId="1" fontId="0" fillId="0" borderId="47" xfId="0" applyNumberFormat="1" applyBorder="1" applyAlignment="1" applyProtection="1">
      <alignment horizontal="right"/>
      <protection locked="0"/>
    </xf>
    <xf numFmtId="2" fontId="0" fillId="0" borderId="43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0" fillId="0" borderId="48" xfId="0" applyNumberFormat="1" applyBorder="1" applyAlignment="1" applyProtection="1">
      <alignment horizontal="center"/>
      <protection locked="0"/>
    </xf>
    <xf numFmtId="49" fontId="8" fillId="0" borderId="48" xfId="0" applyNumberFormat="1" applyFont="1" applyBorder="1" applyAlignment="1">
      <alignment horizontal="left"/>
    </xf>
    <xf numFmtId="49" fontId="12" fillId="0" borderId="9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11" fillId="0" borderId="9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11" fillId="0" borderId="34" xfId="0" applyNumberFormat="1" applyFon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49" fontId="12" fillId="0" borderId="9" xfId="0" applyNumberFormat="1" applyFont="1" applyBorder="1" applyAlignment="1">
      <alignment horizontal="left"/>
    </xf>
    <xf numFmtId="49" fontId="9" fillId="0" borderId="33" xfId="0" applyNumberFormat="1" applyFont="1" applyBorder="1" applyAlignment="1">
      <alignment horizontal="left"/>
    </xf>
    <xf numFmtId="49" fontId="9" fillId="0" borderId="9" xfId="0" applyNumberFormat="1" applyFont="1" applyBorder="1" applyAlignment="1">
      <alignment horizontal="left"/>
    </xf>
    <xf numFmtId="17" fontId="7" fillId="0" borderId="8" xfId="0" applyNumberFormat="1" applyFont="1" applyBorder="1" applyAlignment="1" applyProtection="1">
      <alignment horizontal="center"/>
    </xf>
    <xf numFmtId="0" fontId="7" fillId="0" borderId="36" xfId="0" applyFont="1" applyBorder="1" applyAlignment="1" applyProtection="1">
      <alignment horizontal="center"/>
    </xf>
    <xf numFmtId="0" fontId="11" fillId="0" borderId="27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11" fillId="0" borderId="0" xfId="0" applyFont="1"/>
    <xf numFmtId="49" fontId="10" fillId="0" borderId="9" xfId="0" applyNumberFormat="1" applyFont="1" applyBorder="1" applyAlignment="1">
      <alignment horizontal="left"/>
    </xf>
    <xf numFmtId="49" fontId="10" fillId="0" borderId="4" xfId="0" applyNumberFormat="1" applyFont="1" applyBorder="1" applyAlignment="1">
      <alignment horizontal="left"/>
    </xf>
    <xf numFmtId="0" fontId="9" fillId="0" borderId="4" xfId="0" applyFont="1" applyBorder="1" applyAlignment="1" applyProtection="1">
      <alignment horizontal="center"/>
      <protection locked="0"/>
    </xf>
    <xf numFmtId="49" fontId="9" fillId="0" borderId="40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/>
    </xf>
    <xf numFmtId="0" fontId="0" fillId="0" borderId="31" xfId="0" applyBorder="1"/>
    <xf numFmtId="0" fontId="11" fillId="0" borderId="31" xfId="0" applyFont="1" applyBorder="1"/>
    <xf numFmtId="0" fontId="11" fillId="0" borderId="26" xfId="0" applyFont="1" applyBorder="1" applyAlignment="1">
      <alignment horizontal="center"/>
    </xf>
    <xf numFmtId="0" fontId="11" fillId="0" borderId="24" xfId="0" applyFont="1" applyBorder="1"/>
    <xf numFmtId="0" fontId="11" fillId="0" borderId="26" xfId="0" applyFont="1" applyBorder="1" applyAlignment="1">
      <alignment horizontal="left" indent="1"/>
    </xf>
    <xf numFmtId="0" fontId="0" fillId="2" borderId="10" xfId="0" applyFill="1" applyBorder="1" applyAlignment="1">
      <alignment horizontal="center"/>
    </xf>
    <xf numFmtId="0" fontId="0" fillId="0" borderId="24" xfId="0" applyBorder="1"/>
    <xf numFmtId="0" fontId="11" fillId="0" borderId="1" xfId="0" applyFont="1" applyBorder="1"/>
    <xf numFmtId="0" fontId="11" fillId="0" borderId="24" xfId="0" applyFont="1" applyFill="1" applyBorder="1"/>
    <xf numFmtId="0" fontId="11" fillId="0" borderId="1" xfId="0" applyFont="1" applyFill="1" applyBorder="1"/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4" fontId="5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Protection="1">
      <protection locked="0"/>
    </xf>
    <xf numFmtId="164" fontId="11" fillId="0" borderId="0" xfId="0" applyNumberFormat="1" applyFont="1" applyBorder="1" applyAlignment="1" applyProtection="1">
      <alignment horizontal="center"/>
      <protection locked="0"/>
    </xf>
    <xf numFmtId="0" fontId="11" fillId="0" borderId="12" xfId="0" applyFont="1" applyBorder="1" applyProtection="1">
      <protection locked="0"/>
    </xf>
    <xf numFmtId="164" fontId="11" fillId="0" borderId="12" xfId="0" applyNumberFormat="1" applyFon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1" fillId="0" borderId="50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Protection="1"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43" xfId="0" applyNumberForma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49" fontId="11" fillId="0" borderId="43" xfId="0" applyNumberFormat="1" applyFon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/>
    <xf numFmtId="0" fontId="1" fillId="0" borderId="47" xfId="0" applyFont="1" applyBorder="1" applyAlignment="1">
      <alignment horizontal="left" vertical="center" indent="1"/>
    </xf>
    <xf numFmtId="0" fontId="5" fillId="0" borderId="43" xfId="0" applyFont="1" applyBorder="1" applyAlignment="1">
      <alignment horizontal="left" vertical="center" inden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2" xfId="0" applyBorder="1"/>
    <xf numFmtId="0" fontId="5" fillId="0" borderId="31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0" fillId="0" borderId="0" xfId="0" applyNumberFormat="1" applyBorder="1" applyAlignment="1"/>
    <xf numFmtId="0" fontId="0" fillId="0" borderId="0" xfId="0" applyFill="1" applyBorder="1" applyAlignment="1"/>
    <xf numFmtId="0" fontId="9" fillId="0" borderId="0" xfId="0" applyFont="1" applyFill="1" applyBorder="1" applyAlignment="1">
      <alignment horizontal="left"/>
    </xf>
    <xf numFmtId="0" fontId="5" fillId="0" borderId="0" xfId="0" applyFont="1" applyBorder="1"/>
    <xf numFmtId="0" fontId="9" fillId="0" borderId="0" xfId="0" applyFont="1" applyBorder="1"/>
    <xf numFmtId="10" fontId="5" fillId="0" borderId="0" xfId="0" applyNumberFormat="1" applyFont="1" applyBorder="1" applyAlignment="1">
      <alignment horizontal="center"/>
    </xf>
    <xf numFmtId="2" fontId="0" fillId="0" borderId="24" xfId="0" applyNumberFormat="1" applyBorder="1"/>
    <xf numFmtId="0" fontId="0" fillId="0" borderId="0" xfId="0" applyFill="1" applyBorder="1"/>
    <xf numFmtId="164" fontId="0" fillId="0" borderId="0" xfId="0" applyNumberFormat="1" applyBorder="1"/>
    <xf numFmtId="164" fontId="0" fillId="0" borderId="10" xfId="0" applyNumberFormat="1" applyBorder="1"/>
    <xf numFmtId="0" fontId="0" fillId="0" borderId="12" xfId="0" applyFill="1" applyBorder="1"/>
    <xf numFmtId="164" fontId="0" fillId="0" borderId="12" xfId="0" applyNumberFormat="1" applyBorder="1"/>
    <xf numFmtId="0" fontId="5" fillId="0" borderId="26" xfId="0" applyFont="1" applyBorder="1" applyAlignment="1">
      <alignment horizontal="center"/>
    </xf>
    <xf numFmtId="0" fontId="0" fillId="0" borderId="26" xfId="0" applyBorder="1"/>
    <xf numFmtId="0" fontId="9" fillId="0" borderId="51" xfId="0" applyFont="1" applyBorder="1"/>
    <xf numFmtId="2" fontId="5" fillId="0" borderId="39" xfId="0" applyNumberFormat="1" applyFont="1" applyBorder="1"/>
    <xf numFmtId="0" fontId="9" fillId="0" borderId="1" xfId="0" applyFont="1" applyBorder="1"/>
    <xf numFmtId="2" fontId="5" fillId="0" borderId="10" xfId="0" applyNumberFormat="1" applyFont="1" applyBorder="1"/>
    <xf numFmtId="0" fontId="9" fillId="0" borderId="0" xfId="0" applyFont="1" applyBorder="1" applyAlignment="1">
      <alignment horizontal="center" vertical="center"/>
    </xf>
    <xf numFmtId="2" fontId="5" fillId="0" borderId="18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8" xfId="0" applyFont="1" applyBorder="1"/>
    <xf numFmtId="0" fontId="3" fillId="0" borderId="1" xfId="0" applyFont="1" applyBorder="1"/>
    <xf numFmtId="0" fontId="3" fillId="0" borderId="0" xfId="0" applyFont="1" applyBorder="1"/>
    <xf numFmtId="0" fontId="5" fillId="0" borderId="10" xfId="0" applyFont="1" applyBorder="1"/>
    <xf numFmtId="2" fontId="15" fillId="0" borderId="17" xfId="0" applyNumberFormat="1" applyFont="1" applyBorder="1"/>
    <xf numFmtId="0" fontId="0" fillId="0" borderId="32" xfId="0" applyBorder="1"/>
    <xf numFmtId="0" fontId="5" fillId="0" borderId="52" xfId="0" applyFont="1" applyBorder="1" applyAlignment="1">
      <alignment horizontal="left" vertical="center" indent="1"/>
    </xf>
    <xf numFmtId="164" fontId="0" fillId="0" borderId="13" xfId="0" applyNumberFormat="1" applyBorder="1"/>
    <xf numFmtId="0" fontId="5" fillId="0" borderId="19" xfId="0" applyFont="1" applyBorder="1"/>
    <xf numFmtId="0" fontId="16" fillId="0" borderId="1" xfId="0" applyFont="1" applyBorder="1"/>
    <xf numFmtId="0" fontId="16" fillId="0" borderId="0" xfId="0" applyFont="1" applyBorder="1"/>
    <xf numFmtId="0" fontId="5" fillId="0" borderId="3" xfId="0" applyFont="1" applyBorder="1"/>
    <xf numFmtId="0" fontId="5" fillId="0" borderId="17" xfId="0" applyFont="1" applyBorder="1"/>
    <xf numFmtId="0" fontId="15" fillId="3" borderId="17" xfId="0" applyFont="1" applyFill="1" applyBorder="1"/>
    <xf numFmtId="164" fontId="5" fillId="3" borderId="20" xfId="0" applyNumberFormat="1" applyFont="1" applyFill="1" applyBorder="1" applyProtection="1">
      <protection locked="0"/>
    </xf>
    <xf numFmtId="9" fontId="9" fillId="0" borderId="0" xfId="0" applyNumberFormat="1" applyFont="1" applyBorder="1"/>
    <xf numFmtId="0" fontId="9" fillId="0" borderId="24" xfId="0" applyFont="1" applyBorder="1"/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0" fontId="7" fillId="0" borderId="3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 applyProtection="1">
      <alignment horizontal="left"/>
      <protection locked="0"/>
    </xf>
    <xf numFmtId="0" fontId="1" fillId="0" borderId="26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2" fontId="1" fillId="0" borderId="34" xfId="0" applyNumberFormat="1" applyFont="1" applyBorder="1" applyAlignment="1">
      <alignment horizontal="center"/>
    </xf>
    <xf numFmtId="164" fontId="5" fillId="0" borderId="20" xfId="0" applyNumberFormat="1" applyFont="1" applyBorder="1" applyProtection="1">
      <protection locked="0"/>
    </xf>
    <xf numFmtId="1" fontId="9" fillId="0" borderId="24" xfId="0" applyNumberFormat="1" applyFont="1" applyBorder="1" applyAlignment="1" applyProtection="1">
      <alignment horizontal="right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0" fontId="7" fillId="0" borderId="3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8" xfId="0" applyFont="1" applyBorder="1"/>
    <xf numFmtId="49" fontId="1" fillId="0" borderId="33" xfId="0" applyNumberFormat="1" applyFont="1" applyBorder="1" applyAlignment="1">
      <alignment horizontal="center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49" fontId="1" fillId="0" borderId="38" xfId="0" applyNumberFormat="1" applyFont="1" applyBorder="1" applyAlignment="1">
      <alignment horizontal="right"/>
    </xf>
    <xf numFmtId="49" fontId="1" fillId="0" borderId="40" xfId="0" applyNumberFormat="1" applyFont="1" applyBorder="1" applyAlignment="1">
      <alignment horizontal="right"/>
    </xf>
    <xf numFmtId="0" fontId="1" fillId="0" borderId="42" xfId="0" applyFont="1" applyBorder="1" applyAlignment="1" applyProtection="1">
      <alignment horizontal="center"/>
      <protection locked="0"/>
    </xf>
    <xf numFmtId="49" fontId="1" fillId="0" borderId="44" xfId="0" applyNumberFormat="1" applyFont="1" applyBorder="1" applyAlignment="1">
      <alignment horizontal="right"/>
    </xf>
    <xf numFmtId="0" fontId="1" fillId="0" borderId="46" xfId="0" applyFont="1" applyBorder="1" applyAlignment="1" applyProtection="1">
      <alignment horizontal="center"/>
      <protection locked="0"/>
    </xf>
    <xf numFmtId="49" fontId="1" fillId="0" borderId="37" xfId="0" applyNumberFormat="1" applyFont="1" applyBorder="1" applyAlignment="1">
      <alignment horizontal="right"/>
    </xf>
    <xf numFmtId="49" fontId="1" fillId="0" borderId="45" xfId="0" applyNumberFormat="1" applyFont="1" applyBorder="1" applyAlignment="1">
      <alignment horizontal="right"/>
    </xf>
    <xf numFmtId="49" fontId="1" fillId="0" borderId="40" xfId="0" applyNumberFormat="1" applyFont="1" applyBorder="1" applyAlignment="1">
      <alignment horizontal="center" vertical="center"/>
    </xf>
    <xf numFmtId="0" fontId="1" fillId="0" borderId="31" xfId="0" applyFont="1" applyBorder="1"/>
    <xf numFmtId="0" fontId="1" fillId="0" borderId="24" xfId="0" applyFont="1" applyBorder="1"/>
    <xf numFmtId="0" fontId="1" fillId="0" borderId="26" xfId="0" applyFont="1" applyBorder="1" applyAlignment="1">
      <alignment horizontal="left" indent="1"/>
    </xf>
    <xf numFmtId="0" fontId="1" fillId="0" borderId="24" xfId="0" applyFont="1" applyFill="1" applyBorder="1"/>
    <xf numFmtId="0" fontId="15" fillId="0" borderId="1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7</xdr:row>
          <xdr:rowOff>38100</xdr:rowOff>
        </xdr:from>
        <xdr:to>
          <xdr:col>3</xdr:col>
          <xdr:colOff>716280</xdr:colOff>
          <xdr:row>9</xdr:row>
          <xdr:rowOff>129540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7</xdr:row>
          <xdr:rowOff>38100</xdr:rowOff>
        </xdr:from>
        <xdr:to>
          <xdr:col>3</xdr:col>
          <xdr:colOff>716280</xdr:colOff>
          <xdr:row>9</xdr:row>
          <xdr:rowOff>129540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workbookViewId="0">
      <selection activeCell="J51" sqref="J51"/>
    </sheetView>
  </sheetViews>
  <sheetFormatPr baseColWidth="10" defaultRowHeight="13.2"/>
  <sheetData>
    <row r="1" spans="1:10" ht="18" thickBot="1">
      <c r="A1" s="337" t="s">
        <v>286</v>
      </c>
      <c r="B1" s="338"/>
      <c r="C1" s="338"/>
      <c r="D1" s="338"/>
      <c r="E1" s="338"/>
      <c r="F1" s="338"/>
      <c r="G1" s="338"/>
      <c r="H1" s="338"/>
      <c r="I1" s="338"/>
      <c r="J1" s="339"/>
    </row>
    <row r="2" spans="1:10" ht="13.8" thickBot="1">
      <c r="A2" s="215" t="s">
        <v>287</v>
      </c>
      <c r="B2" s="216">
        <f ca="1">TODAY()</f>
        <v>43994</v>
      </c>
      <c r="C2" s="215" t="s">
        <v>288</v>
      </c>
      <c r="D2" s="340" t="s">
        <v>321</v>
      </c>
      <c r="E2" s="341"/>
      <c r="F2" s="341"/>
      <c r="G2" s="341"/>
      <c r="H2" s="342"/>
      <c r="I2" s="215" t="s">
        <v>15</v>
      </c>
      <c r="J2" s="217"/>
    </row>
    <row r="3" spans="1:10">
      <c r="A3" s="218"/>
      <c r="B3" s="219"/>
      <c r="C3" s="220"/>
      <c r="D3" s="220"/>
      <c r="E3" s="219"/>
      <c r="F3" s="219"/>
      <c r="G3" s="221"/>
      <c r="H3" s="222"/>
      <c r="I3" s="1"/>
      <c r="J3" s="223"/>
    </row>
    <row r="4" spans="1:10">
      <c r="A4" s="224"/>
      <c r="B4" s="225" t="s">
        <v>289</v>
      </c>
      <c r="C4" s="343" t="s">
        <v>320</v>
      </c>
      <c r="D4" s="344"/>
      <c r="E4" s="344"/>
      <c r="F4" s="344"/>
      <c r="G4" s="344"/>
      <c r="H4" s="344"/>
      <c r="I4" s="1"/>
      <c r="J4" s="223"/>
    </row>
    <row r="5" spans="1:10" ht="13.8" thickBot="1">
      <c r="A5" s="226"/>
      <c r="B5" s="227"/>
      <c r="C5" s="227"/>
      <c r="D5" s="227"/>
      <c r="E5" s="227"/>
      <c r="F5" s="227"/>
      <c r="G5" s="227"/>
      <c r="H5" s="227"/>
      <c r="I5" s="227"/>
      <c r="J5" s="228"/>
    </row>
    <row r="6" spans="1:10">
      <c r="A6" s="229"/>
      <c r="B6" s="230" t="s">
        <v>290</v>
      </c>
      <c r="C6" s="231" t="s">
        <v>291</v>
      </c>
      <c r="D6" s="232" t="s">
        <v>292</v>
      </c>
      <c r="E6" s="233"/>
      <c r="F6" s="233"/>
      <c r="G6" s="233"/>
      <c r="H6" s="233"/>
      <c r="I6" s="234">
        <v>1</v>
      </c>
      <c r="J6" s="180">
        <f>I6*L6*N6*P6</f>
        <v>0</v>
      </c>
    </row>
    <row r="7" spans="1:10">
      <c r="A7" s="6"/>
      <c r="B7" s="1"/>
      <c r="C7" s="235" t="s">
        <v>293</v>
      </c>
      <c r="D7" s="236" t="s">
        <v>294</v>
      </c>
      <c r="E7" s="1"/>
      <c r="F7" s="1"/>
      <c r="G7" s="1"/>
      <c r="H7" s="1"/>
      <c r="I7" s="237"/>
      <c r="J7" s="186"/>
    </row>
    <row r="8" spans="1:10">
      <c r="A8" s="6"/>
      <c r="B8" s="1"/>
      <c r="C8" s="238" t="s">
        <v>295</v>
      </c>
      <c r="D8" s="239">
        <v>223</v>
      </c>
      <c r="E8" s="1"/>
      <c r="F8" s="1"/>
      <c r="G8" s="1"/>
      <c r="H8" s="1"/>
      <c r="I8" s="237"/>
      <c r="J8" s="186"/>
    </row>
    <row r="9" spans="1:10">
      <c r="A9" s="6"/>
      <c r="B9" s="1"/>
      <c r="C9" s="240" t="s">
        <v>296</v>
      </c>
      <c r="D9" s="241">
        <v>203</v>
      </c>
      <c r="E9" s="1" t="s">
        <v>297</v>
      </c>
      <c r="F9" s="1"/>
      <c r="G9" s="1"/>
      <c r="H9" s="1"/>
      <c r="I9" s="237"/>
      <c r="J9" s="186"/>
    </row>
    <row r="10" spans="1:10">
      <c r="A10" s="6"/>
      <c r="B10" s="1"/>
      <c r="C10" s="240" t="s">
        <v>298</v>
      </c>
      <c r="D10" s="241">
        <v>123</v>
      </c>
      <c r="E10" s="1"/>
      <c r="F10" s="1"/>
      <c r="G10" s="1"/>
      <c r="H10" s="1"/>
      <c r="I10" s="237"/>
      <c r="J10" s="186"/>
    </row>
    <row r="11" spans="1:10">
      <c r="A11" s="6"/>
      <c r="B11" s="242" t="s">
        <v>299</v>
      </c>
      <c r="C11" s="243"/>
      <c r="D11" s="244" t="s">
        <v>300</v>
      </c>
      <c r="E11" s="245" t="s">
        <v>301</v>
      </c>
      <c r="F11" s="1"/>
      <c r="G11" s="1"/>
      <c r="H11" s="246" t="s">
        <v>302</v>
      </c>
      <c r="I11" s="237">
        <v>1</v>
      </c>
      <c r="J11" s="186">
        <f>L10*I11*N6</f>
        <v>0</v>
      </c>
    </row>
    <row r="12" spans="1:10">
      <c r="A12" s="6"/>
      <c r="B12" s="1" t="s">
        <v>303</v>
      </c>
      <c r="C12" s="1"/>
      <c r="D12" s="1"/>
      <c r="E12" s="239" t="s">
        <v>304</v>
      </c>
      <c r="F12" s="214" t="s">
        <v>305</v>
      </c>
      <c r="G12" s="247">
        <v>0.08</v>
      </c>
      <c r="H12" s="1"/>
      <c r="I12" s="237">
        <v>1</v>
      </c>
      <c r="J12" s="248">
        <f>(J6+J11)*G12*I12</f>
        <v>0</v>
      </c>
    </row>
    <row r="13" spans="1:10">
      <c r="A13" s="6"/>
      <c r="B13" s="1"/>
      <c r="C13" s="116"/>
      <c r="D13" s="1"/>
      <c r="E13" s="245"/>
      <c r="F13" s="1"/>
      <c r="G13" s="1"/>
      <c r="H13" s="1"/>
      <c r="I13" s="237"/>
      <c r="J13" s="186"/>
    </row>
    <row r="14" spans="1:10">
      <c r="A14" s="6"/>
      <c r="B14" s="1"/>
      <c r="C14" s="116"/>
      <c r="D14" s="1"/>
      <c r="E14" s="245"/>
      <c r="F14" s="1"/>
      <c r="G14" s="1"/>
      <c r="H14" s="1"/>
      <c r="I14" s="237"/>
      <c r="J14" s="186"/>
    </row>
    <row r="15" spans="1:10">
      <c r="A15" s="6"/>
      <c r="B15" s="249" t="s">
        <v>306</v>
      </c>
      <c r="C15" s="1"/>
      <c r="D15" s="1"/>
      <c r="E15" s="239" t="s">
        <v>301</v>
      </c>
      <c r="F15" s="1"/>
      <c r="G15" s="116"/>
      <c r="H15" s="1"/>
      <c r="I15" s="237"/>
      <c r="J15" s="186" t="e">
        <f>VLOOKUP(E15,Q16:S18,3,0)</f>
        <v>#N/A</v>
      </c>
    </row>
    <row r="16" spans="1:10">
      <c r="A16" s="6"/>
      <c r="B16" s="249" t="s">
        <v>307</v>
      </c>
      <c r="C16" s="1"/>
      <c r="D16" s="1"/>
      <c r="E16" s="1"/>
      <c r="F16" s="1"/>
      <c r="G16" s="1"/>
      <c r="H16" s="1"/>
      <c r="I16" s="237">
        <v>1</v>
      </c>
      <c r="J16" s="186"/>
    </row>
    <row r="17" spans="1:10">
      <c r="A17" s="6"/>
      <c r="B17" s="249" t="s">
        <v>308</v>
      </c>
      <c r="C17" s="1"/>
      <c r="D17" s="1"/>
      <c r="E17" s="1"/>
      <c r="F17" s="250">
        <v>11</v>
      </c>
      <c r="G17" s="1" t="s">
        <v>309</v>
      </c>
      <c r="H17" s="223"/>
      <c r="I17" s="237">
        <f>(D9/100)*(D10/100)</f>
        <v>2.4968999999999997</v>
      </c>
      <c r="J17" s="251">
        <f>F17*I17</f>
        <v>27.465899999999998</v>
      </c>
    </row>
    <row r="18" spans="1:10">
      <c r="A18" s="6"/>
      <c r="B18" s="249"/>
      <c r="C18" s="1"/>
      <c r="D18" s="1"/>
      <c r="E18" s="1"/>
      <c r="F18" s="250"/>
      <c r="G18" s="1"/>
      <c r="H18" s="223"/>
      <c r="I18" s="237"/>
      <c r="J18" s="251"/>
    </row>
    <row r="19" spans="1:10" ht="13.8" thickBot="1">
      <c r="A19" s="226"/>
      <c r="B19" s="252"/>
      <c r="C19" s="227"/>
      <c r="D19" s="227"/>
      <c r="E19" s="227"/>
      <c r="F19" s="253"/>
      <c r="G19" s="227"/>
      <c r="H19" s="228"/>
      <c r="I19" s="254"/>
      <c r="J19" s="255"/>
    </row>
    <row r="20" spans="1:10">
      <c r="A20" s="256" t="s">
        <v>310</v>
      </c>
      <c r="B20" s="246"/>
      <c r="C20" s="246"/>
      <c r="D20" s="246"/>
      <c r="E20" s="246"/>
      <c r="F20" s="246"/>
      <c r="G20" s="245"/>
      <c r="H20" s="245"/>
      <c r="I20" s="245"/>
      <c r="J20" s="257" t="e">
        <f>SUM(J6:J19)</f>
        <v>#N/A</v>
      </c>
    </row>
    <row r="21" spans="1:10">
      <c r="A21" s="258"/>
      <c r="B21" s="246"/>
      <c r="C21" s="246"/>
      <c r="D21" s="246"/>
      <c r="E21" s="246"/>
      <c r="F21" s="246"/>
      <c r="G21" s="245"/>
      <c r="H21" s="245"/>
      <c r="I21" s="245"/>
      <c r="J21" s="259"/>
    </row>
    <row r="22" spans="1:10">
      <c r="A22" s="258" t="s">
        <v>7</v>
      </c>
      <c r="B22" s="246"/>
      <c r="C22" s="115"/>
      <c r="D22" s="115"/>
      <c r="E22" s="260" t="s">
        <v>81</v>
      </c>
      <c r="F22" s="239">
        <v>1.25</v>
      </c>
      <c r="G22" s="245"/>
      <c r="H22" s="245"/>
      <c r="I22" s="245"/>
      <c r="J22" s="261" t="e">
        <f>J20*F22</f>
        <v>#N/A</v>
      </c>
    </row>
    <row r="23" spans="1:10">
      <c r="A23" s="258" t="s">
        <v>311</v>
      </c>
      <c r="B23" s="246"/>
      <c r="C23" s="246"/>
      <c r="D23" s="262">
        <v>16</v>
      </c>
      <c r="E23" s="260" t="s">
        <v>81</v>
      </c>
      <c r="F23" s="260">
        <v>60</v>
      </c>
      <c r="G23" s="245"/>
      <c r="H23" s="245"/>
      <c r="I23" s="263"/>
      <c r="J23" s="264">
        <f>D23*F23</f>
        <v>960</v>
      </c>
    </row>
    <row r="24" spans="1:10">
      <c r="A24" s="258" t="s">
        <v>312</v>
      </c>
      <c r="B24" s="246"/>
      <c r="C24" s="246"/>
      <c r="D24" s="262">
        <v>0</v>
      </c>
      <c r="E24" s="260" t="s">
        <v>81</v>
      </c>
      <c r="F24" s="260">
        <v>90</v>
      </c>
      <c r="G24" s="245"/>
      <c r="H24" s="245"/>
      <c r="I24" s="263"/>
      <c r="J24" s="264">
        <f>D24*F24</f>
        <v>0</v>
      </c>
    </row>
    <row r="25" spans="1:10">
      <c r="A25" s="258" t="s">
        <v>159</v>
      </c>
      <c r="B25" s="246"/>
      <c r="C25" s="246"/>
      <c r="D25" s="246"/>
      <c r="E25" s="260"/>
      <c r="F25" s="260"/>
      <c r="G25" s="245"/>
      <c r="H25" s="245"/>
      <c r="I25" s="263"/>
      <c r="J25" s="264"/>
    </row>
    <row r="26" spans="1:10" ht="16.2" thickBot="1">
      <c r="A26" s="265"/>
      <c r="B26" s="266"/>
      <c r="C26" s="266"/>
      <c r="D26" s="266"/>
      <c r="E26" s="266"/>
      <c r="F26" s="245"/>
      <c r="G26" s="245"/>
      <c r="H26" s="245"/>
      <c r="I26" s="245"/>
      <c r="J26" s="267"/>
    </row>
    <row r="27" spans="1:10" ht="14.4" thickBot="1">
      <c r="A27" s="335" t="s">
        <v>313</v>
      </c>
      <c r="B27" s="336"/>
      <c r="C27" s="336"/>
      <c r="D27" s="336"/>
      <c r="E27" s="336"/>
      <c r="F27" s="336"/>
      <c r="G27" s="336"/>
      <c r="H27" s="245"/>
      <c r="I27" s="267"/>
      <c r="J27" s="268" t="e">
        <f>J22+J23+J24+J25</f>
        <v>#N/A</v>
      </c>
    </row>
    <row r="28" spans="1:10">
      <c r="A28" s="6"/>
      <c r="B28" s="1"/>
      <c r="C28" s="1"/>
      <c r="D28" s="1"/>
      <c r="E28" s="1"/>
      <c r="F28" s="1"/>
      <c r="G28" s="1"/>
      <c r="H28" s="1"/>
      <c r="I28" s="1"/>
      <c r="J28" s="269"/>
    </row>
    <row r="29" spans="1:10">
      <c r="A29" s="6"/>
      <c r="B29" s="1"/>
      <c r="C29" s="1"/>
      <c r="D29" s="1"/>
      <c r="E29" s="1"/>
      <c r="F29" s="1"/>
      <c r="G29" s="1"/>
      <c r="H29" s="1"/>
      <c r="I29" s="1"/>
      <c r="J29" s="223"/>
    </row>
    <row r="30" spans="1:10">
      <c r="A30" s="6"/>
      <c r="B30" s="1"/>
      <c r="C30" s="1"/>
      <c r="D30" s="1"/>
      <c r="E30" s="1"/>
      <c r="F30" s="1"/>
      <c r="G30" s="1"/>
      <c r="H30" s="1"/>
      <c r="I30" s="1"/>
      <c r="J30" s="223"/>
    </row>
    <row r="31" spans="1:10">
      <c r="A31" s="6"/>
      <c r="B31" s="1"/>
      <c r="C31" s="1"/>
      <c r="D31" s="1"/>
      <c r="E31" s="1"/>
      <c r="F31" s="1"/>
      <c r="G31" s="1"/>
      <c r="H31" s="1"/>
      <c r="I31" s="1"/>
      <c r="J31" s="223"/>
    </row>
    <row r="32" spans="1:10">
      <c r="A32" s="224"/>
      <c r="B32" s="270" t="s">
        <v>289</v>
      </c>
      <c r="C32" s="343"/>
      <c r="D32" s="344"/>
      <c r="E32" s="344"/>
      <c r="F32" s="344"/>
      <c r="G32" s="344"/>
      <c r="H32" s="344"/>
      <c r="I32" s="1"/>
      <c r="J32" s="223"/>
    </row>
    <row r="33" spans="1:10" ht="13.8" thickBot="1">
      <c r="A33" s="226"/>
      <c r="B33" s="227"/>
      <c r="C33" s="1"/>
      <c r="D33" s="227"/>
      <c r="E33" s="227"/>
      <c r="F33" s="227"/>
      <c r="G33" s="227"/>
      <c r="H33" s="227"/>
      <c r="I33" s="227"/>
      <c r="J33" s="228"/>
    </row>
    <row r="34" spans="1:10">
      <c r="A34" s="229"/>
      <c r="B34" s="230"/>
      <c r="C34" s="231"/>
      <c r="D34" s="232"/>
      <c r="E34" s="233"/>
      <c r="F34" s="233"/>
      <c r="G34" s="233"/>
      <c r="H34" s="233"/>
      <c r="I34" s="234"/>
      <c r="J34" s="180"/>
    </row>
    <row r="35" spans="1:10">
      <c r="A35" s="6"/>
      <c r="B35" s="1"/>
      <c r="C35" s="235"/>
      <c r="D35" s="236"/>
      <c r="E35" s="1"/>
      <c r="F35" s="1"/>
      <c r="G35" s="1"/>
      <c r="H35" s="1"/>
      <c r="I35" s="237"/>
      <c r="J35" s="186"/>
    </row>
    <row r="36" spans="1:10">
      <c r="A36" s="6"/>
      <c r="B36" s="1"/>
      <c r="C36" s="238"/>
      <c r="D36" s="239"/>
      <c r="E36" s="1"/>
      <c r="F36" s="1"/>
      <c r="G36" s="1"/>
      <c r="H36" s="1"/>
      <c r="I36" s="237"/>
      <c r="J36" s="186"/>
    </row>
    <row r="37" spans="1:10">
      <c r="A37" s="6"/>
      <c r="B37" s="1"/>
      <c r="C37" s="240"/>
      <c r="D37" s="241"/>
      <c r="E37" s="1"/>
      <c r="F37" s="1"/>
      <c r="G37" s="1"/>
      <c r="H37" s="1"/>
      <c r="I37" s="237"/>
      <c r="J37" s="186"/>
    </row>
    <row r="38" spans="1:10">
      <c r="A38" s="6"/>
      <c r="B38" s="1"/>
      <c r="C38" s="240"/>
      <c r="D38" s="241"/>
      <c r="E38" s="1"/>
      <c r="F38" s="1"/>
      <c r="G38" s="1"/>
      <c r="H38" s="1"/>
      <c r="I38" s="237"/>
      <c r="J38" s="186"/>
    </row>
    <row r="39" spans="1:10">
      <c r="A39" s="6"/>
      <c r="B39" s="242"/>
      <c r="C39" s="243"/>
      <c r="D39" s="244"/>
      <c r="E39" s="245"/>
      <c r="F39" s="1"/>
      <c r="G39" s="1"/>
      <c r="H39" s="246"/>
      <c r="I39" s="237"/>
      <c r="J39" s="186"/>
    </row>
    <row r="40" spans="1:10">
      <c r="A40" s="6"/>
      <c r="B40" s="1"/>
      <c r="C40" s="1"/>
      <c r="D40" s="1"/>
      <c r="E40" s="239"/>
      <c r="F40" s="214"/>
      <c r="G40" s="247"/>
      <c r="H40" s="1"/>
      <c r="I40" s="237"/>
      <c r="J40" s="186"/>
    </row>
    <row r="41" spans="1:10">
      <c r="A41" s="6"/>
      <c r="B41" s="1"/>
      <c r="C41" s="116"/>
      <c r="D41" s="1"/>
      <c r="E41" s="245"/>
      <c r="F41" s="1"/>
      <c r="G41" s="1"/>
      <c r="H41" s="1"/>
      <c r="I41" s="237"/>
      <c r="J41" s="186"/>
    </row>
    <row r="42" spans="1:10">
      <c r="A42" s="6"/>
      <c r="B42" s="1"/>
      <c r="C42" s="116"/>
      <c r="D42" s="1"/>
      <c r="E42" s="245"/>
      <c r="F42" s="1"/>
      <c r="G42" s="1"/>
      <c r="H42" s="1"/>
      <c r="I42" s="237"/>
      <c r="J42" s="186"/>
    </row>
    <row r="43" spans="1:10">
      <c r="A43" s="6"/>
      <c r="B43" s="249"/>
      <c r="C43" s="1"/>
      <c r="D43" s="1"/>
      <c r="E43" s="239"/>
      <c r="F43" s="1"/>
      <c r="G43" s="116"/>
      <c r="H43" s="1"/>
      <c r="I43" s="237"/>
      <c r="J43" s="186"/>
    </row>
    <row r="44" spans="1:10">
      <c r="A44" s="6"/>
      <c r="B44" s="249"/>
      <c r="C44" s="1"/>
      <c r="D44" s="1"/>
      <c r="E44" s="1"/>
      <c r="F44" s="1"/>
      <c r="G44" s="1"/>
      <c r="H44" s="1"/>
      <c r="I44" s="237"/>
      <c r="J44" s="186"/>
    </row>
    <row r="45" spans="1:10">
      <c r="A45" s="6"/>
      <c r="B45" s="249"/>
      <c r="C45" s="1"/>
      <c r="D45" s="1"/>
      <c r="E45" s="1"/>
      <c r="F45" s="250"/>
      <c r="G45" s="1"/>
      <c r="H45" s="223"/>
      <c r="I45" s="237"/>
      <c r="J45" s="251"/>
    </row>
    <row r="46" spans="1:10">
      <c r="A46" s="6"/>
      <c r="B46" s="249"/>
      <c r="C46" s="1"/>
      <c r="D46" s="1"/>
      <c r="E46" s="1"/>
      <c r="F46" s="250"/>
      <c r="G46" s="1"/>
      <c r="H46" s="223"/>
      <c r="I46" s="237"/>
      <c r="J46" s="251"/>
    </row>
    <row r="47" spans="1:10" ht="13.8" thickBot="1">
      <c r="A47" s="226"/>
      <c r="B47" s="252"/>
      <c r="C47" s="227"/>
      <c r="D47" s="227"/>
      <c r="E47" s="227"/>
      <c r="F47" s="253"/>
      <c r="G47" s="227"/>
      <c r="H47" s="228"/>
      <c r="I47" s="254"/>
      <c r="J47" s="271"/>
    </row>
    <row r="48" spans="1:10" ht="13.8" thickBot="1">
      <c r="A48" s="258" t="s">
        <v>317</v>
      </c>
      <c r="B48" s="246"/>
      <c r="C48" s="246"/>
      <c r="D48" s="246"/>
      <c r="E48" s="246"/>
      <c r="F48" s="246"/>
      <c r="G48" s="246"/>
      <c r="H48" s="246"/>
      <c r="I48" s="245"/>
      <c r="J48" s="275">
        <f>SUM(J34:J47)</f>
        <v>0</v>
      </c>
    </row>
    <row r="49" spans="1:10" ht="13.8" thickBot="1">
      <c r="A49" s="258" t="s">
        <v>318</v>
      </c>
      <c r="B49" s="246"/>
      <c r="C49" s="246"/>
      <c r="D49" s="246"/>
      <c r="E49" s="246"/>
      <c r="F49" s="246"/>
      <c r="G49" s="246"/>
      <c r="H49" s="246"/>
      <c r="I49" s="245"/>
      <c r="J49" s="276"/>
    </row>
    <row r="50" spans="1:10">
      <c r="A50" s="258" t="s">
        <v>7</v>
      </c>
      <c r="B50" s="246"/>
      <c r="C50" s="115"/>
      <c r="D50" s="115"/>
      <c r="E50" s="260" t="s">
        <v>81</v>
      </c>
      <c r="F50" s="239">
        <v>1.35</v>
      </c>
      <c r="G50" s="245"/>
      <c r="H50" s="245"/>
      <c r="I50" s="245"/>
      <c r="J50" s="272">
        <f>J48*F50</f>
        <v>0</v>
      </c>
    </row>
    <row r="51" spans="1:10">
      <c r="A51" s="258" t="s">
        <v>311</v>
      </c>
      <c r="B51" s="246"/>
      <c r="C51" s="246"/>
      <c r="D51" s="262">
        <v>2</v>
      </c>
      <c r="E51" s="260" t="s">
        <v>81</v>
      </c>
      <c r="F51" s="260">
        <v>60</v>
      </c>
      <c r="G51" s="245"/>
      <c r="H51" s="245"/>
      <c r="I51" s="263"/>
      <c r="J51" s="264"/>
    </row>
    <row r="52" spans="1:10">
      <c r="A52" s="258" t="s">
        <v>312</v>
      </c>
      <c r="B52" s="246"/>
      <c r="C52" s="246"/>
      <c r="D52" s="262">
        <v>0</v>
      </c>
      <c r="E52" s="260" t="s">
        <v>81</v>
      </c>
      <c r="F52" s="260">
        <v>90</v>
      </c>
      <c r="G52" s="245"/>
      <c r="H52" s="245"/>
      <c r="I52" s="263"/>
      <c r="J52" s="264">
        <f>D52*F52</f>
        <v>0</v>
      </c>
    </row>
    <row r="53" spans="1:10">
      <c r="A53" s="258" t="s">
        <v>159</v>
      </c>
      <c r="B53" s="246"/>
      <c r="C53" s="246"/>
      <c r="D53" s="246"/>
      <c r="E53" s="260"/>
      <c r="F53" s="260"/>
      <c r="G53" s="245"/>
      <c r="H53" s="245"/>
      <c r="I53" s="263"/>
      <c r="J53" s="264"/>
    </row>
    <row r="54" spans="1:10" ht="16.2" thickBot="1">
      <c r="A54" s="265"/>
      <c r="B54" s="266"/>
      <c r="C54" s="266"/>
      <c r="D54" s="266"/>
      <c r="E54" s="266"/>
      <c r="F54" s="245"/>
      <c r="G54" s="245"/>
      <c r="H54" s="245"/>
      <c r="I54" s="245"/>
      <c r="J54" s="267"/>
    </row>
    <row r="55" spans="1:10" ht="14.4" thickBot="1">
      <c r="A55" s="335" t="s">
        <v>313</v>
      </c>
      <c r="B55" s="336"/>
      <c r="C55" s="336"/>
      <c r="D55" s="336"/>
      <c r="E55" s="336"/>
      <c r="F55" s="336"/>
      <c r="G55" s="336"/>
      <c r="H55" s="245"/>
      <c r="I55" s="267"/>
      <c r="J55" s="277">
        <f>J50+J51+J52+J53</f>
        <v>0</v>
      </c>
    </row>
    <row r="56" spans="1:10">
      <c r="A56" s="273"/>
      <c r="B56" s="274"/>
      <c r="C56" s="274"/>
      <c r="D56" s="274"/>
      <c r="E56" s="274"/>
      <c r="F56" s="274"/>
      <c r="G56" s="274"/>
      <c r="H56" s="1"/>
      <c r="I56" s="1"/>
      <c r="J56" s="223"/>
    </row>
    <row r="57" spans="1:10">
      <c r="A57" s="6"/>
      <c r="B57" s="1"/>
      <c r="C57" s="1"/>
      <c r="D57" s="1"/>
      <c r="E57" s="1"/>
      <c r="F57" s="1"/>
      <c r="G57" s="1"/>
      <c r="H57" s="1"/>
      <c r="I57" s="1"/>
      <c r="J57" s="223"/>
    </row>
    <row r="58" spans="1:10">
      <c r="A58" s="6"/>
      <c r="B58" s="1"/>
      <c r="C58" s="1"/>
      <c r="D58" s="1"/>
      <c r="E58" s="1"/>
      <c r="F58" s="1"/>
      <c r="G58" s="1"/>
      <c r="H58" s="1"/>
      <c r="I58" s="1"/>
      <c r="J58" s="223"/>
    </row>
    <row r="59" spans="1:10">
      <c r="A59" s="6"/>
      <c r="B59" s="1"/>
      <c r="C59" s="1"/>
      <c r="D59" s="1"/>
      <c r="E59" s="1"/>
      <c r="F59" s="1"/>
      <c r="G59" s="1"/>
      <c r="H59" s="1"/>
      <c r="I59" s="1"/>
      <c r="J59" s="223"/>
    </row>
    <row r="60" spans="1:10">
      <c r="A60" s="6"/>
      <c r="B60" s="1"/>
      <c r="C60" s="1"/>
      <c r="D60" s="1"/>
      <c r="E60" s="1"/>
      <c r="F60" s="1"/>
      <c r="G60" s="1"/>
      <c r="H60" s="1"/>
      <c r="I60" s="1"/>
      <c r="J60" s="223"/>
    </row>
    <row r="61" spans="1:10">
      <c r="A61" s="6"/>
      <c r="B61" s="1"/>
      <c r="C61" s="1"/>
      <c r="D61" s="1"/>
      <c r="E61" s="1"/>
      <c r="F61" s="1"/>
      <c r="G61" s="1"/>
      <c r="H61" s="1"/>
      <c r="I61" s="1"/>
      <c r="J61" s="223"/>
    </row>
    <row r="62" spans="1:10">
      <c r="A62" s="6"/>
      <c r="B62" s="1"/>
      <c r="C62" s="1"/>
      <c r="D62" s="1"/>
      <c r="E62" s="1"/>
      <c r="F62" s="1"/>
      <c r="G62" s="1"/>
      <c r="H62" s="1"/>
      <c r="I62" s="1"/>
      <c r="J62" s="223"/>
    </row>
    <row r="63" spans="1:10">
      <c r="A63" s="6"/>
      <c r="B63" s="1"/>
      <c r="C63" s="1"/>
      <c r="D63" s="1"/>
      <c r="E63" s="1"/>
      <c r="F63" s="1"/>
      <c r="G63" s="1"/>
      <c r="H63" s="1"/>
      <c r="I63" s="1"/>
      <c r="J63" s="223"/>
    </row>
    <row r="64" spans="1:10">
      <c r="A64" s="6"/>
      <c r="B64" s="1"/>
      <c r="C64" s="1"/>
      <c r="D64" s="1"/>
      <c r="E64" s="1"/>
      <c r="F64" s="1"/>
      <c r="G64" s="1"/>
      <c r="H64" s="1"/>
      <c r="I64" s="1"/>
      <c r="J64" s="223"/>
    </row>
    <row r="65" spans="1:10" ht="13.8" thickBot="1">
      <c r="A65" s="226"/>
      <c r="B65" s="227"/>
      <c r="C65" s="227"/>
      <c r="D65" s="227"/>
      <c r="E65" s="227"/>
      <c r="F65" s="227"/>
      <c r="G65" s="227"/>
      <c r="H65" s="227"/>
      <c r="I65" s="227"/>
      <c r="J65" s="228"/>
    </row>
  </sheetData>
  <mergeCells count="6">
    <mergeCell ref="A55:G55"/>
    <mergeCell ref="A1:J1"/>
    <mergeCell ref="D2:H2"/>
    <mergeCell ref="C4:H4"/>
    <mergeCell ref="A27:G27"/>
    <mergeCell ref="C32:H32"/>
  </mergeCells>
  <dataValidations count="4">
    <dataValidation type="list" allowBlank="1" showInputMessage="1" showErrorMessage="1" sqref="B6">
      <formula1>$T$7:$T$13</formula1>
    </dataValidation>
    <dataValidation type="list" allowBlank="1" showInputMessage="1" showErrorMessage="1" sqref="C6">
      <formula1>$R$7:$R$8</formula1>
    </dataValidation>
    <dataValidation type="list" allowBlank="1" showInputMessage="1" showErrorMessage="1" sqref="E11 E39">
      <formula1>$T$16:$T$21</formula1>
    </dataValidation>
    <dataValidation type="list" allowBlank="1" showInputMessage="1" showErrorMessage="1" sqref="E15">
      <formula1>$Q$16:$Q$18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6145" r:id="rId3">
          <objectPr defaultSize="0" autoPict="0" r:id="rId4">
            <anchor moveWithCells="1">
              <from>
                <xdr:col>3</xdr:col>
                <xdr:colOff>419100</xdr:colOff>
                <xdr:row>7</xdr:row>
                <xdr:rowOff>38100</xdr:rowOff>
              </from>
              <to>
                <xdr:col>3</xdr:col>
                <xdr:colOff>716280</xdr:colOff>
                <xdr:row>9</xdr:row>
                <xdr:rowOff>129540</xdr:rowOff>
              </to>
            </anchor>
          </objectPr>
        </oleObject>
      </mc:Choice>
      <mc:Fallback>
        <oleObject progId="Equation.3" shapeId="6145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workbookViewId="0">
      <selection activeCell="I33" sqref="I33"/>
    </sheetView>
  </sheetViews>
  <sheetFormatPr baseColWidth="10" defaultRowHeight="13.2"/>
  <sheetData>
    <row r="1" spans="1:26" ht="16.2" thickBot="1">
      <c r="A1" s="355" t="s">
        <v>0</v>
      </c>
      <c r="B1" s="356"/>
      <c r="C1" s="356"/>
      <c r="D1" s="356"/>
      <c r="E1" s="356"/>
      <c r="F1" s="356"/>
      <c r="G1" s="356"/>
      <c r="H1" s="356"/>
      <c r="I1" s="357"/>
      <c r="J1" s="20"/>
    </row>
    <row r="2" spans="1:26" ht="13.8" thickBot="1">
      <c r="A2" s="12" t="s">
        <v>13</v>
      </c>
      <c r="B2" s="192">
        <v>43949</v>
      </c>
      <c r="C2" s="300" t="s">
        <v>14</v>
      </c>
      <c r="D2" s="358" t="s">
        <v>344</v>
      </c>
      <c r="E2" s="359"/>
      <c r="F2" s="359"/>
      <c r="G2" s="360"/>
      <c r="H2" s="300" t="s">
        <v>15</v>
      </c>
      <c r="I2" s="13"/>
      <c r="J2" s="20"/>
    </row>
    <row r="3" spans="1:26">
      <c r="A3" s="21"/>
      <c r="B3" s="22"/>
      <c r="C3" s="22"/>
      <c r="D3" s="22"/>
      <c r="E3" s="22"/>
      <c r="F3" s="22"/>
      <c r="G3" s="22"/>
      <c r="H3" s="22"/>
      <c r="I3" s="23"/>
      <c r="J3" s="20"/>
    </row>
    <row r="4" spans="1:26">
      <c r="A4" s="24" t="s">
        <v>1</v>
      </c>
      <c r="B4" s="361" t="s">
        <v>354</v>
      </c>
      <c r="C4" s="361"/>
      <c r="D4" s="362"/>
      <c r="E4" s="362"/>
      <c r="F4" s="25"/>
      <c r="G4" s="25" t="s">
        <v>99</v>
      </c>
      <c r="H4" s="363">
        <v>6.6</v>
      </c>
      <c r="I4" s="364"/>
      <c r="J4" s="27"/>
    </row>
    <row r="5" spans="1:26">
      <c r="A5" s="28" t="s">
        <v>2</v>
      </c>
      <c r="B5" s="29"/>
      <c r="C5" s="30"/>
      <c r="D5" s="30"/>
      <c r="E5" s="22"/>
      <c r="F5" s="25"/>
      <c r="G5" s="25" t="s">
        <v>100</v>
      </c>
      <c r="H5" s="363">
        <v>1000</v>
      </c>
      <c r="I5" s="364"/>
      <c r="J5" s="31"/>
    </row>
    <row r="6" spans="1:26">
      <c r="A6" s="28"/>
      <c r="B6" s="30"/>
      <c r="C6" s="30"/>
      <c r="D6" s="30"/>
      <c r="E6" s="22"/>
      <c r="F6" s="25"/>
      <c r="G6" s="25" t="s">
        <v>101</v>
      </c>
      <c r="H6" s="353" t="s">
        <v>337</v>
      </c>
      <c r="I6" s="354"/>
      <c r="J6" s="32"/>
      <c r="K6" s="4"/>
    </row>
    <row r="7" spans="1:26" ht="13.8" thickBot="1">
      <c r="A7" s="33"/>
      <c r="B7" s="34"/>
      <c r="C7" s="34"/>
      <c r="D7" s="34"/>
      <c r="E7" s="34"/>
      <c r="F7" s="34"/>
      <c r="G7" s="34"/>
      <c r="H7" s="86" t="s">
        <v>137</v>
      </c>
      <c r="I7" s="35"/>
      <c r="J7" s="32"/>
      <c r="L7" s="1"/>
    </row>
    <row r="8" spans="1:26">
      <c r="A8" s="302" t="s">
        <v>160</v>
      </c>
      <c r="B8" s="303"/>
      <c r="C8" s="303" t="s">
        <v>346</v>
      </c>
      <c r="D8" s="303"/>
      <c r="E8" s="304"/>
      <c r="F8" s="95" t="s">
        <v>355</v>
      </c>
      <c r="G8" s="85" t="s">
        <v>253</v>
      </c>
      <c r="H8" s="90">
        <v>1</v>
      </c>
      <c r="I8" s="72">
        <f>J8*H8</f>
        <v>760</v>
      </c>
      <c r="J8" s="71">
        <v>760</v>
      </c>
      <c r="L8" s="96" t="s">
        <v>69</v>
      </c>
      <c r="M8" s="96" t="s">
        <v>73</v>
      </c>
      <c r="N8" s="96" t="s">
        <v>17</v>
      </c>
      <c r="O8" s="96" t="s">
        <v>71</v>
      </c>
      <c r="Q8" s="96" t="s">
        <v>79</v>
      </c>
      <c r="R8" s="96" t="s">
        <v>73</v>
      </c>
      <c r="S8" s="96" t="s">
        <v>17</v>
      </c>
      <c r="T8" s="96" t="s">
        <v>71</v>
      </c>
      <c r="V8" s="15" t="s">
        <v>19</v>
      </c>
      <c r="W8" s="97" t="s">
        <v>17</v>
      </c>
      <c r="Y8" s="180"/>
      <c r="Z8" s="331"/>
    </row>
    <row r="9" spans="1:26" ht="13.8" thickBot="1">
      <c r="A9" s="369" t="s">
        <v>348</v>
      </c>
      <c r="B9" s="348"/>
      <c r="C9" s="348"/>
      <c r="D9" s="348"/>
      <c r="E9" s="349"/>
      <c r="F9" s="39"/>
      <c r="G9" s="40"/>
      <c r="H9" s="90">
        <v>0.5</v>
      </c>
      <c r="I9" s="72">
        <f>J9*H9</f>
        <v>50</v>
      </c>
      <c r="J9" s="71">
        <v>100</v>
      </c>
      <c r="L9" s="98" t="s">
        <v>20</v>
      </c>
      <c r="M9" s="98" t="s">
        <v>188</v>
      </c>
      <c r="N9" s="98">
        <v>2011</v>
      </c>
      <c r="O9" s="98" t="s">
        <v>72</v>
      </c>
      <c r="Q9" s="98" t="s">
        <v>20</v>
      </c>
      <c r="R9" s="98" t="s">
        <v>189</v>
      </c>
      <c r="S9" s="98"/>
      <c r="T9" s="98" t="s">
        <v>72</v>
      </c>
      <c r="V9" s="16" t="s">
        <v>18</v>
      </c>
      <c r="W9" s="99" t="s">
        <v>18</v>
      </c>
      <c r="Y9" s="291" t="s">
        <v>73</v>
      </c>
      <c r="Z9" s="291" t="s">
        <v>17</v>
      </c>
    </row>
    <row r="10" spans="1:26">
      <c r="A10" s="347" t="s">
        <v>138</v>
      </c>
      <c r="B10" s="348"/>
      <c r="C10" s="348"/>
      <c r="D10" s="348"/>
      <c r="E10" s="349"/>
      <c r="F10" s="39"/>
      <c r="G10" s="40"/>
      <c r="H10" s="90"/>
      <c r="I10" s="72">
        <f t="shared" ref="I10:I53" si="0">J10*H10</f>
        <v>0</v>
      </c>
      <c r="J10" s="71">
        <v>0</v>
      </c>
      <c r="L10" s="310"/>
      <c r="M10" s="311" t="s">
        <v>74</v>
      </c>
      <c r="N10" s="312">
        <v>0</v>
      </c>
      <c r="O10" s="313"/>
      <c r="Q10" s="310"/>
      <c r="R10" s="311" t="s">
        <v>74</v>
      </c>
      <c r="S10" s="312">
        <v>0</v>
      </c>
      <c r="T10" s="313"/>
      <c r="V10" s="17" t="s">
        <v>74</v>
      </c>
      <c r="W10" s="104"/>
      <c r="Y10" s="190" t="s">
        <v>349</v>
      </c>
      <c r="Z10" s="331">
        <v>35</v>
      </c>
    </row>
    <row r="11" spans="1:26">
      <c r="A11" s="302" t="s">
        <v>136</v>
      </c>
      <c r="B11" s="303"/>
      <c r="C11" s="303"/>
      <c r="D11" s="303"/>
      <c r="E11" s="304"/>
      <c r="F11" s="185" t="s">
        <v>276</v>
      </c>
      <c r="G11" s="40"/>
      <c r="H11" s="91">
        <v>4</v>
      </c>
      <c r="I11" s="72">
        <f t="shared" si="0"/>
        <v>136</v>
      </c>
      <c r="J11" s="74">
        <f>LOOKUP(F11,Y10:Y18,Z10:Z18)</f>
        <v>34</v>
      </c>
      <c r="L11" s="105" t="s">
        <v>70</v>
      </c>
      <c r="M11" s="167" t="s">
        <v>198</v>
      </c>
      <c r="N11" s="314">
        <v>33</v>
      </c>
      <c r="O11" s="314">
        <v>2.2000000000000002</v>
      </c>
      <c r="Q11" s="109" t="s">
        <v>22</v>
      </c>
      <c r="R11" s="175" t="s">
        <v>217</v>
      </c>
      <c r="S11" s="294">
        <v>95</v>
      </c>
      <c r="T11" s="314">
        <v>3.6</v>
      </c>
      <c r="V11" s="18" t="s">
        <v>104</v>
      </c>
      <c r="W11" s="104">
        <v>0.5</v>
      </c>
      <c r="Y11" s="190" t="s">
        <v>236</v>
      </c>
      <c r="Z11" s="186">
        <v>33</v>
      </c>
    </row>
    <row r="12" spans="1:26">
      <c r="A12" s="347" t="s">
        <v>139</v>
      </c>
      <c r="B12" s="348"/>
      <c r="C12" s="348"/>
      <c r="D12" s="348"/>
      <c r="E12" s="349"/>
      <c r="F12" s="39"/>
      <c r="G12" s="40"/>
      <c r="H12" s="90"/>
      <c r="I12" s="72">
        <f t="shared" si="0"/>
        <v>0</v>
      </c>
      <c r="J12" s="71">
        <v>50</v>
      </c>
      <c r="L12" s="105" t="s">
        <v>70</v>
      </c>
      <c r="M12" s="167" t="s">
        <v>199</v>
      </c>
      <c r="N12" s="314">
        <v>46</v>
      </c>
      <c r="O12" s="314">
        <v>3.8</v>
      </c>
      <c r="Q12" s="109" t="s">
        <v>24</v>
      </c>
      <c r="R12" s="175" t="s">
        <v>218</v>
      </c>
      <c r="S12" s="294">
        <v>95</v>
      </c>
      <c r="T12" s="314">
        <v>3.6</v>
      </c>
      <c r="V12" s="18" t="s">
        <v>105</v>
      </c>
      <c r="W12" s="104">
        <v>0.5</v>
      </c>
      <c r="Y12" s="190" t="s">
        <v>276</v>
      </c>
      <c r="Z12" s="332">
        <v>34</v>
      </c>
    </row>
    <row r="13" spans="1:26">
      <c r="A13" s="347" t="s">
        <v>140</v>
      </c>
      <c r="B13" s="348"/>
      <c r="C13" s="348"/>
      <c r="D13" s="348"/>
      <c r="E13" s="349"/>
      <c r="F13" s="39"/>
      <c r="G13" s="40"/>
      <c r="H13" s="90"/>
      <c r="I13" s="72">
        <f t="shared" si="0"/>
        <v>0</v>
      </c>
      <c r="J13" s="71">
        <v>50</v>
      </c>
      <c r="L13" s="110" t="s">
        <v>67</v>
      </c>
      <c r="M13" s="167" t="s">
        <v>200</v>
      </c>
      <c r="N13" s="314">
        <v>48</v>
      </c>
      <c r="O13" s="314">
        <v>11</v>
      </c>
      <c r="P13" s="1"/>
      <c r="Q13" s="109" t="s">
        <v>27</v>
      </c>
      <c r="R13" s="175" t="s">
        <v>219</v>
      </c>
      <c r="S13" s="294">
        <v>110</v>
      </c>
      <c r="T13" s="314">
        <v>3.6</v>
      </c>
      <c r="V13" s="18" t="s">
        <v>106</v>
      </c>
      <c r="W13" s="104">
        <v>0.5</v>
      </c>
      <c r="Y13" s="190" t="s">
        <v>238</v>
      </c>
      <c r="Z13" s="332">
        <v>65</v>
      </c>
    </row>
    <row r="14" spans="1:26">
      <c r="A14" s="347" t="s">
        <v>141</v>
      </c>
      <c r="B14" s="348"/>
      <c r="C14" s="348"/>
      <c r="D14" s="348"/>
      <c r="E14" s="349"/>
      <c r="F14" s="87" t="s">
        <v>254</v>
      </c>
      <c r="G14" s="40"/>
      <c r="H14" s="91">
        <v>10</v>
      </c>
      <c r="I14" s="72">
        <f t="shared" si="0"/>
        <v>9</v>
      </c>
      <c r="J14" s="74">
        <f>LOOKUP(F14,L48:L69,M48:M69)</f>
        <v>0.9</v>
      </c>
      <c r="K14" s="2"/>
      <c r="L14" s="109" t="s">
        <v>22</v>
      </c>
      <c r="M14" s="157" t="s">
        <v>201</v>
      </c>
      <c r="N14" s="314">
        <v>50</v>
      </c>
      <c r="O14" s="314">
        <v>26</v>
      </c>
      <c r="P14" s="1"/>
      <c r="Q14" s="105" t="s">
        <v>29</v>
      </c>
      <c r="R14" s="175" t="s">
        <v>220</v>
      </c>
      <c r="S14" s="294">
        <v>150</v>
      </c>
      <c r="T14" s="314">
        <v>7.7</v>
      </c>
      <c r="V14" s="18" t="s">
        <v>107</v>
      </c>
      <c r="W14" s="104">
        <v>0.5</v>
      </c>
      <c r="Y14" s="190" t="s">
        <v>239</v>
      </c>
      <c r="Z14" s="332">
        <v>23</v>
      </c>
    </row>
    <row r="15" spans="1:26" ht="13.8" thickBot="1">
      <c r="A15" s="21"/>
      <c r="B15" s="22"/>
      <c r="C15" s="22"/>
      <c r="D15" s="22"/>
      <c r="E15" s="22"/>
      <c r="F15" s="61"/>
      <c r="G15" s="22"/>
      <c r="H15" s="92"/>
      <c r="I15" s="72">
        <f t="shared" si="0"/>
        <v>0</v>
      </c>
      <c r="J15" s="75"/>
      <c r="L15" s="109" t="s">
        <v>24</v>
      </c>
      <c r="M15" s="157" t="s">
        <v>202</v>
      </c>
      <c r="N15" s="314">
        <v>56</v>
      </c>
      <c r="O15" s="314">
        <v>36</v>
      </c>
      <c r="P15" s="1"/>
      <c r="Q15" s="111" t="s">
        <v>31</v>
      </c>
      <c r="R15" s="176" t="s">
        <v>221</v>
      </c>
      <c r="S15" s="315">
        <v>150</v>
      </c>
      <c r="T15" s="316">
        <v>7.7</v>
      </c>
      <c r="V15" s="18" t="s">
        <v>108</v>
      </c>
      <c r="W15" s="104">
        <v>0.6</v>
      </c>
      <c r="Y15" s="190" t="s">
        <v>240</v>
      </c>
      <c r="Z15" s="332">
        <v>15.55</v>
      </c>
    </row>
    <row r="16" spans="1:26" ht="13.8" thickBot="1">
      <c r="A16" s="369" t="s">
        <v>356</v>
      </c>
      <c r="B16" s="348"/>
      <c r="C16" s="348"/>
      <c r="D16" s="348"/>
      <c r="E16" s="349"/>
      <c r="F16" s="87"/>
      <c r="G16" s="40"/>
      <c r="H16" s="90">
        <v>1</v>
      </c>
      <c r="I16" s="72">
        <f t="shared" si="0"/>
        <v>290</v>
      </c>
      <c r="J16" s="76">
        <v>290</v>
      </c>
      <c r="L16" s="111" t="s">
        <v>27</v>
      </c>
      <c r="M16" s="158" t="s">
        <v>203</v>
      </c>
      <c r="N16" s="316">
        <v>90</v>
      </c>
      <c r="O16" s="316">
        <v>70</v>
      </c>
      <c r="P16" s="1"/>
      <c r="R16" s="114"/>
      <c r="S16" s="317"/>
      <c r="T16" s="317"/>
      <c r="U16" s="1"/>
      <c r="V16" s="18" t="s">
        <v>109</v>
      </c>
      <c r="W16" s="104">
        <v>0.7</v>
      </c>
      <c r="X16" s="6"/>
      <c r="Y16" s="190" t="s">
        <v>241</v>
      </c>
      <c r="Z16" s="332">
        <v>15.55</v>
      </c>
    </row>
    <row r="17" spans="1:26" ht="13.8" thickBot="1">
      <c r="A17" s="302"/>
      <c r="B17" s="303"/>
      <c r="C17" s="303"/>
      <c r="D17" s="303"/>
      <c r="E17" s="304"/>
      <c r="F17" s="39"/>
      <c r="G17" s="40"/>
      <c r="H17" s="90"/>
      <c r="I17" s="72">
        <f t="shared" si="0"/>
        <v>0</v>
      </c>
      <c r="J17" s="71"/>
      <c r="P17" s="116"/>
      <c r="Q17" s="1"/>
      <c r="R17" s="1"/>
      <c r="V17" s="18" t="s">
        <v>110</v>
      </c>
      <c r="W17" s="104">
        <v>0.8</v>
      </c>
      <c r="X17" s="6"/>
      <c r="Y17" s="190" t="s">
        <v>242</v>
      </c>
      <c r="Z17" s="332">
        <v>33</v>
      </c>
    </row>
    <row r="18" spans="1:26" ht="13.8" thickBot="1">
      <c r="A18" s="347" t="s">
        <v>142</v>
      </c>
      <c r="B18" s="348"/>
      <c r="C18" s="348"/>
      <c r="D18" s="348"/>
      <c r="E18" s="349"/>
      <c r="F18" s="39"/>
      <c r="G18" s="40"/>
      <c r="H18" s="90">
        <v>1</v>
      </c>
      <c r="I18" s="72">
        <f t="shared" si="0"/>
        <v>50</v>
      </c>
      <c r="J18" s="71">
        <v>50</v>
      </c>
      <c r="O18" s="1"/>
      <c r="P18" s="307"/>
      <c r="Q18" s="96" t="s">
        <v>80</v>
      </c>
      <c r="R18" s="96" t="s">
        <v>73</v>
      </c>
      <c r="S18" s="96" t="s">
        <v>17</v>
      </c>
      <c r="T18" s="96" t="s">
        <v>71</v>
      </c>
      <c r="V18" s="18" t="s">
        <v>111</v>
      </c>
      <c r="W18" s="104">
        <v>0.82</v>
      </c>
      <c r="Y18" s="191" t="s">
        <v>243</v>
      </c>
      <c r="Z18" s="333"/>
    </row>
    <row r="19" spans="1:26" ht="13.8" thickBot="1">
      <c r="A19" s="347" t="s">
        <v>143</v>
      </c>
      <c r="B19" s="348"/>
      <c r="C19" s="348"/>
      <c r="D19" s="348"/>
      <c r="E19" s="349"/>
      <c r="F19" s="39"/>
      <c r="G19" s="41"/>
      <c r="H19" s="90">
        <v>1</v>
      </c>
      <c r="I19" s="72">
        <f t="shared" si="0"/>
        <v>20</v>
      </c>
      <c r="J19" s="71">
        <v>20</v>
      </c>
      <c r="L19" s="118" t="s">
        <v>78</v>
      </c>
      <c r="M19" s="96" t="s">
        <v>17</v>
      </c>
      <c r="N19" s="96" t="s">
        <v>71</v>
      </c>
      <c r="O19" s="1"/>
      <c r="P19" s="307"/>
      <c r="Q19" s="98" t="s">
        <v>20</v>
      </c>
      <c r="R19" s="98" t="s">
        <v>190</v>
      </c>
      <c r="S19" s="98">
        <v>2011</v>
      </c>
      <c r="T19" s="98" t="s">
        <v>72</v>
      </c>
      <c r="V19" s="18" t="s">
        <v>112</v>
      </c>
      <c r="W19" s="104">
        <v>1.1000000000000001</v>
      </c>
      <c r="Y19" s="292" t="s">
        <v>227</v>
      </c>
      <c r="Z19" s="334">
        <v>4</v>
      </c>
    </row>
    <row r="20" spans="1:26" ht="13.8" thickBot="1">
      <c r="A20" s="347" t="s">
        <v>144</v>
      </c>
      <c r="B20" s="348"/>
      <c r="C20" s="348"/>
      <c r="D20" s="348"/>
      <c r="E20" s="349"/>
      <c r="F20" s="39"/>
      <c r="G20" s="40"/>
      <c r="H20" s="90"/>
      <c r="I20" s="72">
        <f t="shared" si="0"/>
        <v>0</v>
      </c>
      <c r="J20" s="71">
        <v>50</v>
      </c>
      <c r="L20" s="98" t="s">
        <v>197</v>
      </c>
      <c r="M20" s="98">
        <v>2011</v>
      </c>
      <c r="N20" s="98" t="s">
        <v>72</v>
      </c>
      <c r="O20" s="308"/>
      <c r="P20" s="318"/>
      <c r="Q20" s="310"/>
      <c r="R20" s="311" t="s">
        <v>74</v>
      </c>
      <c r="S20" s="312">
        <v>0</v>
      </c>
      <c r="T20" s="313"/>
      <c r="V20" s="18" t="s">
        <v>113</v>
      </c>
      <c r="W20" s="104">
        <v>1.65</v>
      </c>
      <c r="Y20" s="292" t="s">
        <v>228</v>
      </c>
      <c r="Z20" s="334">
        <v>7</v>
      </c>
    </row>
    <row r="21" spans="1:26" ht="13.8" thickBot="1">
      <c r="A21" s="347" t="s">
        <v>145</v>
      </c>
      <c r="B21" s="348"/>
      <c r="C21" s="348"/>
      <c r="D21" s="348"/>
      <c r="E21" s="349"/>
      <c r="F21" s="39"/>
      <c r="G21" s="40"/>
      <c r="H21" s="90"/>
      <c r="I21" s="72">
        <f t="shared" si="0"/>
        <v>0</v>
      </c>
      <c r="J21" s="71">
        <v>30</v>
      </c>
      <c r="L21" s="319" t="s">
        <v>74</v>
      </c>
      <c r="M21" s="313">
        <v>0</v>
      </c>
      <c r="N21" s="320"/>
      <c r="O21" s="1"/>
      <c r="P21" s="318"/>
      <c r="Q21" s="105" t="s">
        <v>70</v>
      </c>
      <c r="R21" s="106" t="s">
        <v>191</v>
      </c>
      <c r="S21" s="314">
        <v>7</v>
      </c>
      <c r="T21" s="314">
        <v>3</v>
      </c>
      <c r="V21" s="18" t="s">
        <v>114</v>
      </c>
      <c r="W21" s="104">
        <v>2.06</v>
      </c>
      <c r="Y21" s="293" t="s">
        <v>229</v>
      </c>
      <c r="Z21" s="332">
        <v>14</v>
      </c>
    </row>
    <row r="22" spans="1:26">
      <c r="A22" s="347" t="s">
        <v>146</v>
      </c>
      <c r="B22" s="348"/>
      <c r="C22" s="348"/>
      <c r="D22" s="348"/>
      <c r="E22" s="349"/>
      <c r="F22" s="39"/>
      <c r="G22" s="40"/>
      <c r="H22" s="90"/>
      <c r="I22" s="72">
        <f t="shared" si="0"/>
        <v>0</v>
      </c>
      <c r="J22" s="71">
        <v>20</v>
      </c>
      <c r="L22" s="319" t="s">
        <v>351</v>
      </c>
      <c r="M22" s="313">
        <v>48</v>
      </c>
      <c r="N22" s="320"/>
      <c r="P22" s="318"/>
      <c r="Q22" s="110" t="s">
        <v>67</v>
      </c>
      <c r="R22" s="106" t="s">
        <v>192</v>
      </c>
      <c r="S22" s="314">
        <v>7</v>
      </c>
      <c r="T22" s="314">
        <v>7</v>
      </c>
      <c r="V22" s="18" t="s">
        <v>115</v>
      </c>
      <c r="W22" s="104">
        <v>2.27</v>
      </c>
      <c r="Y22" s="293" t="s">
        <v>230</v>
      </c>
      <c r="Z22" s="334">
        <v>18</v>
      </c>
    </row>
    <row r="23" spans="1:26">
      <c r="A23" s="302"/>
      <c r="B23" s="303"/>
      <c r="C23" s="303"/>
      <c r="D23" s="303"/>
      <c r="E23" s="304"/>
      <c r="F23" s="39"/>
      <c r="G23" s="40"/>
      <c r="H23" s="90"/>
      <c r="I23" s="72">
        <f t="shared" si="0"/>
        <v>0</v>
      </c>
      <c r="J23" s="74"/>
      <c r="L23" s="321" t="s">
        <v>352</v>
      </c>
      <c r="M23" s="314">
        <v>52</v>
      </c>
      <c r="N23" s="314"/>
      <c r="P23" s="318"/>
      <c r="Q23" s="109" t="s">
        <v>22</v>
      </c>
      <c r="R23" s="106" t="s">
        <v>193</v>
      </c>
      <c r="S23" s="314">
        <v>10</v>
      </c>
      <c r="T23" s="314">
        <v>10</v>
      </c>
      <c r="V23" s="18"/>
      <c r="W23" s="123">
        <v>2.6</v>
      </c>
      <c r="Y23" s="293" t="s">
        <v>231</v>
      </c>
      <c r="Z23" s="334">
        <v>22</v>
      </c>
    </row>
    <row r="24" spans="1:26">
      <c r="A24" s="347" t="s">
        <v>3</v>
      </c>
      <c r="B24" s="348"/>
      <c r="C24" s="348"/>
      <c r="D24" s="348"/>
      <c r="E24" s="349"/>
      <c r="F24" s="88" t="s">
        <v>199</v>
      </c>
      <c r="G24" s="40"/>
      <c r="H24" s="90">
        <v>1</v>
      </c>
      <c r="I24" s="72">
        <f t="shared" si="0"/>
        <v>46</v>
      </c>
      <c r="J24" s="74">
        <f>LOOKUP(F24,M10:M16,N10:N16)</f>
        <v>46</v>
      </c>
      <c r="K24" s="2"/>
      <c r="L24" s="321" t="s">
        <v>233</v>
      </c>
      <c r="M24" s="314">
        <v>52</v>
      </c>
      <c r="N24" s="314"/>
      <c r="P24" s="318"/>
      <c r="Q24" s="109" t="s">
        <v>24</v>
      </c>
      <c r="R24" s="106" t="s">
        <v>194</v>
      </c>
      <c r="S24" s="314">
        <v>11</v>
      </c>
      <c r="T24" s="314">
        <v>17</v>
      </c>
      <c r="V24" s="19" t="s">
        <v>116</v>
      </c>
      <c r="W24" s="124">
        <v>1</v>
      </c>
      <c r="Y24" s="293" t="s">
        <v>232</v>
      </c>
      <c r="Z24" s="334">
        <v>33</v>
      </c>
    </row>
    <row r="25" spans="1:26" ht="13.8" thickBot="1">
      <c r="A25" s="347" t="s">
        <v>147</v>
      </c>
      <c r="B25" s="348"/>
      <c r="C25" s="348"/>
      <c r="D25" s="348"/>
      <c r="E25" s="349"/>
      <c r="F25" s="87" t="s">
        <v>74</v>
      </c>
      <c r="G25" s="40"/>
      <c r="H25" s="91"/>
      <c r="I25" s="72">
        <f t="shared" si="0"/>
        <v>0</v>
      </c>
      <c r="J25" s="74">
        <f>LOOKUP(F25,R10:R15,S10:S15)</f>
        <v>0</v>
      </c>
      <c r="K25" s="2"/>
      <c r="L25" s="321" t="s">
        <v>234</v>
      </c>
      <c r="M25" s="314">
        <v>60</v>
      </c>
      <c r="N25" s="314"/>
      <c r="Q25" s="111" t="s">
        <v>27</v>
      </c>
      <c r="R25" s="112" t="s">
        <v>195</v>
      </c>
      <c r="S25" s="316">
        <v>18</v>
      </c>
      <c r="T25" s="316">
        <v>31</v>
      </c>
      <c r="V25" s="19" t="s">
        <v>117</v>
      </c>
      <c r="W25" s="124">
        <v>1</v>
      </c>
      <c r="Y25" s="293" t="s">
        <v>226</v>
      </c>
      <c r="Z25" s="334">
        <v>0</v>
      </c>
    </row>
    <row r="26" spans="1:26">
      <c r="A26" s="347" t="s">
        <v>149</v>
      </c>
      <c r="B26" s="348"/>
      <c r="C26" s="348"/>
      <c r="D26" s="348"/>
      <c r="E26" s="349"/>
      <c r="F26" s="87" t="s">
        <v>234</v>
      </c>
      <c r="G26" s="40"/>
      <c r="H26" s="91">
        <v>1</v>
      </c>
      <c r="I26" s="72">
        <f t="shared" si="0"/>
        <v>60</v>
      </c>
      <c r="J26" s="74">
        <f>LOOKUP(F26,L21:L26,M21:M26)</f>
        <v>60</v>
      </c>
      <c r="K26" s="5"/>
      <c r="L26" s="321" t="s">
        <v>206</v>
      </c>
      <c r="M26" s="314">
        <v>92</v>
      </c>
      <c r="N26" s="314"/>
      <c r="V26" s="19" t="s">
        <v>118</v>
      </c>
      <c r="W26" s="124">
        <v>1</v>
      </c>
    </row>
    <row r="27" spans="1:26" ht="13.8" thickBot="1">
      <c r="A27" s="347" t="s">
        <v>148</v>
      </c>
      <c r="B27" s="348"/>
      <c r="C27" s="348"/>
      <c r="D27" s="348"/>
      <c r="E27" s="349"/>
      <c r="F27" s="87" t="s">
        <v>74</v>
      </c>
      <c r="G27" s="40"/>
      <c r="H27" s="91"/>
      <c r="I27" s="72">
        <f t="shared" si="0"/>
        <v>0</v>
      </c>
      <c r="J27" s="74">
        <f>LOOKUP(F27,R20:R25,S20:S25)</f>
        <v>0</v>
      </c>
      <c r="K27" s="2"/>
      <c r="V27" s="19" t="s">
        <v>119</v>
      </c>
      <c r="W27" s="124">
        <v>1.1000000000000001</v>
      </c>
    </row>
    <row r="28" spans="1:26">
      <c r="A28" s="347" t="s">
        <v>150</v>
      </c>
      <c r="B28" s="348"/>
      <c r="C28" s="348"/>
      <c r="D28" s="348"/>
      <c r="E28" s="349"/>
      <c r="F28" s="87"/>
      <c r="G28" s="40"/>
      <c r="H28" s="91"/>
      <c r="I28" s="72">
        <f t="shared" si="0"/>
        <v>0</v>
      </c>
      <c r="J28" s="74">
        <v>3</v>
      </c>
      <c r="K28" s="2"/>
      <c r="L28" s="15" t="s">
        <v>16</v>
      </c>
      <c r="M28" s="170" t="s">
        <v>207</v>
      </c>
      <c r="N28" s="171" t="s">
        <v>196</v>
      </c>
      <c r="O28" s="15" t="s">
        <v>19</v>
      </c>
      <c r="P28" s="307"/>
      <c r="Q28" s="118" t="s">
        <v>82</v>
      </c>
      <c r="R28" s="96" t="s">
        <v>17</v>
      </c>
      <c r="S28" s="96" t="s">
        <v>83</v>
      </c>
      <c r="V28" s="19" t="s">
        <v>120</v>
      </c>
      <c r="W28" s="124">
        <v>1.1000000000000001</v>
      </c>
    </row>
    <row r="29" spans="1:26" ht="13.8" thickBot="1">
      <c r="A29" s="302"/>
      <c r="B29" s="303"/>
      <c r="C29" s="303"/>
      <c r="D29" s="303"/>
      <c r="E29" s="304"/>
      <c r="F29" s="87"/>
      <c r="G29" s="40"/>
      <c r="H29" s="91"/>
      <c r="I29" s="72">
        <f t="shared" si="0"/>
        <v>0</v>
      </c>
      <c r="J29" s="74"/>
      <c r="K29" s="9"/>
      <c r="L29" s="16" t="s">
        <v>20</v>
      </c>
      <c r="M29" s="16" t="s">
        <v>42</v>
      </c>
      <c r="N29" s="82" t="s">
        <v>43</v>
      </c>
      <c r="O29" s="16" t="s">
        <v>18</v>
      </c>
      <c r="P29" s="307"/>
      <c r="Q29" s="98" t="s">
        <v>73</v>
      </c>
      <c r="R29" s="98"/>
      <c r="S29" s="98"/>
      <c r="V29" s="19" t="s">
        <v>121</v>
      </c>
      <c r="W29" s="124">
        <v>1.22</v>
      </c>
    </row>
    <row r="30" spans="1:26">
      <c r="A30" s="347" t="s">
        <v>151</v>
      </c>
      <c r="B30" s="348"/>
      <c r="C30" s="348"/>
      <c r="D30" s="348"/>
      <c r="E30" s="349"/>
      <c r="F30" s="87" t="s">
        <v>210</v>
      </c>
      <c r="G30" s="40"/>
      <c r="H30" s="91">
        <v>10</v>
      </c>
      <c r="I30" s="72">
        <f t="shared" si="0"/>
        <v>29.8</v>
      </c>
      <c r="J30" s="74">
        <f>LOOKUP(F30,L30:L44,M30:M44)</f>
        <v>2.98</v>
      </c>
      <c r="K30" s="8"/>
      <c r="L30" s="17" t="s">
        <v>74</v>
      </c>
      <c r="M30" s="17"/>
      <c r="N30" s="79"/>
      <c r="O30" s="17"/>
      <c r="P30" s="308"/>
      <c r="Q30" s="311" t="s">
        <v>74</v>
      </c>
      <c r="R30" s="312">
        <v>0</v>
      </c>
      <c r="S30" s="313">
        <v>0</v>
      </c>
      <c r="V30" s="19" t="s">
        <v>122</v>
      </c>
      <c r="W30" s="124">
        <v>1.37</v>
      </c>
    </row>
    <row r="31" spans="1:26">
      <c r="A31" s="347" t="s">
        <v>152</v>
      </c>
      <c r="B31" s="348"/>
      <c r="C31" s="348"/>
      <c r="D31" s="348"/>
      <c r="E31" s="349"/>
      <c r="F31" s="87" t="s">
        <v>209</v>
      </c>
      <c r="G31" s="42"/>
      <c r="H31" s="91">
        <v>10</v>
      </c>
      <c r="I31" s="72">
        <f t="shared" si="0"/>
        <v>22</v>
      </c>
      <c r="J31" s="74">
        <f>LOOKUP(F31,L30:L44,M30:M44)</f>
        <v>2.2000000000000002</v>
      </c>
      <c r="K31" s="2"/>
      <c r="L31" s="81" t="s">
        <v>208</v>
      </c>
      <c r="M31" s="123">
        <v>1.45</v>
      </c>
      <c r="N31" s="161">
        <v>10</v>
      </c>
      <c r="O31" s="17" t="s">
        <v>161</v>
      </c>
      <c r="P31" s="308"/>
      <c r="Q31" s="322" t="s">
        <v>94</v>
      </c>
      <c r="R31" s="294">
        <v>95</v>
      </c>
      <c r="S31" s="314" t="s">
        <v>84</v>
      </c>
      <c r="V31" s="19" t="s">
        <v>123</v>
      </c>
      <c r="W31" s="124">
        <v>1.75</v>
      </c>
    </row>
    <row r="32" spans="1:26">
      <c r="A32" s="347" t="s">
        <v>153</v>
      </c>
      <c r="B32" s="348"/>
      <c r="C32" s="348"/>
      <c r="D32" s="348"/>
      <c r="E32" s="349"/>
      <c r="F32" s="39">
        <v>0.7</v>
      </c>
      <c r="G32" s="40"/>
      <c r="H32" s="91">
        <v>10</v>
      </c>
      <c r="I32" s="72">
        <f t="shared" si="0"/>
        <v>36.259999999999991</v>
      </c>
      <c r="J32" s="74">
        <f>(J30+J31)*F32</f>
        <v>3.6259999999999994</v>
      </c>
      <c r="K32" s="2"/>
      <c r="L32" s="81" t="s">
        <v>209</v>
      </c>
      <c r="M32" s="123">
        <v>2.2000000000000002</v>
      </c>
      <c r="N32" s="161">
        <v>11</v>
      </c>
      <c r="O32" s="17" t="s">
        <v>21</v>
      </c>
      <c r="P32" s="308"/>
      <c r="Q32" s="322" t="s">
        <v>95</v>
      </c>
      <c r="R32" s="294">
        <v>95</v>
      </c>
      <c r="S32" s="314" t="s">
        <v>84</v>
      </c>
      <c r="V32" s="19" t="s">
        <v>124</v>
      </c>
      <c r="W32" s="124">
        <v>2.31</v>
      </c>
    </row>
    <row r="33" spans="1:24">
      <c r="A33" s="347" t="s">
        <v>154</v>
      </c>
      <c r="B33" s="348"/>
      <c r="C33" s="348"/>
      <c r="D33" s="348"/>
      <c r="E33" s="349"/>
      <c r="F33" s="87" t="s">
        <v>117</v>
      </c>
      <c r="G33" s="40"/>
      <c r="H33" s="91">
        <v>10</v>
      </c>
      <c r="I33" s="72">
        <f t="shared" si="0"/>
        <v>10</v>
      </c>
      <c r="J33" s="74">
        <f>LOOKUP(F33,V10:V44,W10:W44)</f>
        <v>1</v>
      </c>
      <c r="K33" s="2"/>
      <c r="L33" s="80" t="s">
        <v>210</v>
      </c>
      <c r="M33" s="123">
        <v>2.98</v>
      </c>
      <c r="N33" s="161">
        <v>11</v>
      </c>
      <c r="O33" s="17" t="s">
        <v>23</v>
      </c>
      <c r="P33" s="308"/>
      <c r="Q33" s="322" t="s">
        <v>96</v>
      </c>
      <c r="R33" s="294">
        <v>50</v>
      </c>
      <c r="S33" s="314" t="s">
        <v>85</v>
      </c>
      <c r="V33" s="19" t="s">
        <v>125</v>
      </c>
      <c r="W33" s="124">
        <v>3.12</v>
      </c>
    </row>
    <row r="34" spans="1:24">
      <c r="A34" s="347"/>
      <c r="B34" s="348"/>
      <c r="C34" s="348"/>
      <c r="D34" s="348"/>
      <c r="E34" s="349"/>
      <c r="F34" s="39"/>
      <c r="G34" s="40"/>
      <c r="H34" s="91"/>
      <c r="I34" s="72">
        <f t="shared" si="0"/>
        <v>0</v>
      </c>
      <c r="J34" s="74"/>
      <c r="K34" s="2"/>
      <c r="L34" s="80" t="s">
        <v>211</v>
      </c>
      <c r="M34" s="123">
        <v>3.65</v>
      </c>
      <c r="N34" s="161">
        <v>11</v>
      </c>
      <c r="O34" s="17" t="s">
        <v>25</v>
      </c>
      <c r="P34" s="308"/>
      <c r="Q34" s="322" t="s">
        <v>97</v>
      </c>
      <c r="R34" s="294">
        <v>55</v>
      </c>
      <c r="S34" s="314" t="s">
        <v>85</v>
      </c>
      <c r="V34" s="19" t="s">
        <v>126</v>
      </c>
      <c r="W34" s="124">
        <v>3.86</v>
      </c>
    </row>
    <row r="35" spans="1:24">
      <c r="A35" s="347" t="s">
        <v>141</v>
      </c>
      <c r="B35" s="348"/>
      <c r="C35" s="348"/>
      <c r="D35" s="348"/>
      <c r="E35" s="349"/>
      <c r="F35" s="87" t="s">
        <v>255</v>
      </c>
      <c r="G35" s="40"/>
      <c r="H35" s="91">
        <v>30</v>
      </c>
      <c r="I35" s="72">
        <f t="shared" si="0"/>
        <v>30</v>
      </c>
      <c r="J35" s="74">
        <f>LOOKUP(F35,L48:L69,M48:M69)</f>
        <v>1</v>
      </c>
      <c r="K35" s="2"/>
      <c r="L35" s="80" t="s">
        <v>212</v>
      </c>
      <c r="M35" s="123">
        <v>4.47</v>
      </c>
      <c r="N35" s="161">
        <v>16</v>
      </c>
      <c r="O35" s="17" t="s">
        <v>26</v>
      </c>
      <c r="P35" s="308"/>
      <c r="Q35" s="322" t="s">
        <v>98</v>
      </c>
      <c r="R35" s="294">
        <v>76</v>
      </c>
      <c r="S35" s="314" t="s">
        <v>85</v>
      </c>
      <c r="V35" s="19" t="s">
        <v>127</v>
      </c>
      <c r="W35" s="124">
        <v>6.6</v>
      </c>
    </row>
    <row r="36" spans="1:24">
      <c r="A36" s="347" t="s">
        <v>155</v>
      </c>
      <c r="B36" s="348"/>
      <c r="C36" s="348"/>
      <c r="D36" s="348"/>
      <c r="E36" s="349"/>
      <c r="F36" s="87" t="s">
        <v>256</v>
      </c>
      <c r="G36" s="40"/>
      <c r="H36" s="91">
        <v>30</v>
      </c>
      <c r="I36" s="72">
        <f t="shared" si="0"/>
        <v>25.5</v>
      </c>
      <c r="J36" s="74">
        <f>LOOKUP(F36,L48:L69,M48:M69)</f>
        <v>0.85</v>
      </c>
      <c r="K36" s="2"/>
      <c r="L36" s="80" t="s">
        <v>213</v>
      </c>
      <c r="M36" s="123">
        <v>5.2</v>
      </c>
      <c r="N36" s="161">
        <v>18</v>
      </c>
      <c r="O36" s="17" t="s">
        <v>28</v>
      </c>
      <c r="P36" s="308"/>
      <c r="Q36" s="322" t="s">
        <v>91</v>
      </c>
      <c r="R36" s="294">
        <v>99</v>
      </c>
      <c r="S36" s="314" t="s">
        <v>85</v>
      </c>
      <c r="V36" s="19" t="s">
        <v>128</v>
      </c>
      <c r="W36" s="123">
        <v>6.6</v>
      </c>
    </row>
    <row r="37" spans="1:24">
      <c r="A37" s="347" t="s">
        <v>156</v>
      </c>
      <c r="B37" s="348"/>
      <c r="C37" s="348"/>
      <c r="D37" s="348"/>
      <c r="E37" s="349"/>
      <c r="F37" s="87" t="s">
        <v>75</v>
      </c>
      <c r="G37" s="40"/>
      <c r="H37" s="91">
        <v>10</v>
      </c>
      <c r="I37" s="72">
        <f t="shared" si="0"/>
        <v>2.5</v>
      </c>
      <c r="J37" s="74">
        <f>LOOKUP(F37,N48:N51,O48:O51)</f>
        <v>0.25</v>
      </c>
      <c r="L37" s="80" t="s">
        <v>214</v>
      </c>
      <c r="M37" s="123">
        <v>6.5</v>
      </c>
      <c r="N37" s="161">
        <v>25</v>
      </c>
      <c r="O37" s="17" t="s">
        <v>30</v>
      </c>
      <c r="P37" s="308"/>
      <c r="Q37" s="322" t="s">
        <v>92</v>
      </c>
      <c r="R37" s="294" t="s">
        <v>74</v>
      </c>
      <c r="S37" s="314" t="s">
        <v>85</v>
      </c>
      <c r="V37" s="18"/>
      <c r="W37" s="124">
        <v>8</v>
      </c>
    </row>
    <row r="38" spans="1:24">
      <c r="A38" s="347" t="s">
        <v>157</v>
      </c>
      <c r="B38" s="348"/>
      <c r="C38" s="348"/>
      <c r="D38" s="348"/>
      <c r="E38" s="349"/>
      <c r="F38" s="89" t="s">
        <v>74</v>
      </c>
      <c r="G38" s="301"/>
      <c r="H38" s="91"/>
      <c r="I38" s="72">
        <f t="shared" si="0"/>
        <v>0</v>
      </c>
      <c r="J38" s="74">
        <f>LOOKUP(F38,N52:N54,O52:O54)</f>
        <v>0</v>
      </c>
      <c r="L38" s="80" t="s">
        <v>244</v>
      </c>
      <c r="M38" s="123">
        <v>9.82</v>
      </c>
      <c r="N38" s="161">
        <v>35</v>
      </c>
      <c r="O38" s="17" t="s">
        <v>32</v>
      </c>
      <c r="P38" s="308"/>
      <c r="Q38" s="322" t="s">
        <v>93</v>
      </c>
      <c r="R38" s="294">
        <v>229</v>
      </c>
      <c r="S38" s="314" t="s">
        <v>85</v>
      </c>
      <c r="V38" s="18" t="s">
        <v>129</v>
      </c>
      <c r="W38" s="124">
        <v>3.42</v>
      </c>
    </row>
    <row r="39" spans="1:24">
      <c r="A39" s="302"/>
      <c r="B39" s="303"/>
      <c r="C39" s="303"/>
      <c r="D39" s="303"/>
      <c r="E39" s="304"/>
      <c r="F39" s="43"/>
      <c r="G39" s="301"/>
      <c r="H39" s="91"/>
      <c r="I39" s="72">
        <f t="shared" si="0"/>
        <v>0</v>
      </c>
      <c r="J39" s="74"/>
      <c r="L39" s="80" t="s">
        <v>245</v>
      </c>
      <c r="M39" s="123">
        <v>11.53</v>
      </c>
      <c r="N39" s="161">
        <v>46</v>
      </c>
      <c r="O39" s="17" t="s">
        <v>33</v>
      </c>
      <c r="P39" s="308"/>
      <c r="Q39" s="322" t="s">
        <v>86</v>
      </c>
      <c r="R39" s="294">
        <v>351</v>
      </c>
      <c r="S39" s="314" t="s">
        <v>85</v>
      </c>
      <c r="V39" s="18" t="s">
        <v>130</v>
      </c>
      <c r="W39" s="124">
        <v>4.2699999999999996</v>
      </c>
    </row>
    <row r="40" spans="1:24">
      <c r="A40" s="347" t="s">
        <v>5</v>
      </c>
      <c r="B40" s="348"/>
      <c r="C40" s="348"/>
      <c r="D40" s="348"/>
      <c r="E40" s="349"/>
      <c r="F40" s="89" t="s">
        <v>74</v>
      </c>
      <c r="G40" s="44"/>
      <c r="H40" s="90"/>
      <c r="I40" s="72">
        <f t="shared" si="0"/>
        <v>0</v>
      </c>
      <c r="J40" s="74">
        <f>LOOKUP(F40,Q30:Q43,R30:R43)</f>
        <v>0</v>
      </c>
      <c r="L40" s="80" t="s">
        <v>246</v>
      </c>
      <c r="M40" s="123">
        <v>20.96</v>
      </c>
      <c r="N40" s="161">
        <v>68</v>
      </c>
      <c r="O40" s="17" t="s">
        <v>34</v>
      </c>
      <c r="P40" s="308"/>
      <c r="Q40" s="322" t="s">
        <v>87</v>
      </c>
      <c r="R40" s="294">
        <v>450</v>
      </c>
      <c r="S40" s="314" t="s">
        <v>85</v>
      </c>
      <c r="V40" s="18" t="s">
        <v>131</v>
      </c>
      <c r="W40" s="124">
        <v>5.2</v>
      </c>
    </row>
    <row r="41" spans="1:24">
      <c r="A41" s="347" t="s">
        <v>5</v>
      </c>
      <c r="B41" s="348"/>
      <c r="C41" s="348"/>
      <c r="D41" s="348"/>
      <c r="E41" s="349"/>
      <c r="F41" s="89" t="s">
        <v>74</v>
      </c>
      <c r="G41" s="44"/>
      <c r="H41" s="90"/>
      <c r="I41" s="72">
        <f t="shared" si="0"/>
        <v>0</v>
      </c>
      <c r="J41" s="74">
        <f>LOOKUP(F41,Q30:Q43,R30:R43)</f>
        <v>0</v>
      </c>
      <c r="L41" s="80" t="s">
        <v>247</v>
      </c>
      <c r="M41" s="123">
        <v>32.9</v>
      </c>
      <c r="N41" s="161">
        <v>94</v>
      </c>
      <c r="O41" s="17" t="s">
        <v>35</v>
      </c>
      <c r="P41" s="308"/>
      <c r="Q41" s="322" t="s">
        <v>88</v>
      </c>
      <c r="R41" s="294">
        <v>526</v>
      </c>
      <c r="S41" s="314" t="s">
        <v>85</v>
      </c>
      <c r="V41" s="18" t="s">
        <v>132</v>
      </c>
      <c r="W41" s="124">
        <v>6.4</v>
      </c>
    </row>
    <row r="42" spans="1:24">
      <c r="A42" s="347" t="s">
        <v>5</v>
      </c>
      <c r="B42" s="348"/>
      <c r="C42" s="348"/>
      <c r="D42" s="348"/>
      <c r="E42" s="349"/>
      <c r="F42" s="89" t="s">
        <v>74</v>
      </c>
      <c r="G42" s="44"/>
      <c r="H42" s="91"/>
      <c r="I42" s="72">
        <f t="shared" si="0"/>
        <v>0</v>
      </c>
      <c r="J42" s="74">
        <f>LOOKUP(F42,Q30:Q43,R30:R43)</f>
        <v>0</v>
      </c>
      <c r="L42" s="80" t="s">
        <v>248</v>
      </c>
      <c r="M42" s="123">
        <v>48.73</v>
      </c>
      <c r="N42" s="161">
        <v>119</v>
      </c>
      <c r="O42" s="17" t="s">
        <v>36</v>
      </c>
      <c r="P42" s="308"/>
      <c r="Q42" s="322" t="s">
        <v>89</v>
      </c>
      <c r="R42" s="294">
        <v>233</v>
      </c>
      <c r="S42" s="314" t="s">
        <v>85</v>
      </c>
      <c r="V42" s="18" t="s">
        <v>133</v>
      </c>
      <c r="W42" s="124">
        <v>6.7</v>
      </c>
    </row>
    <row r="43" spans="1:24">
      <c r="A43" s="347" t="s">
        <v>181</v>
      </c>
      <c r="B43" s="348"/>
      <c r="C43" s="348"/>
      <c r="D43" s="348"/>
      <c r="E43" s="349"/>
      <c r="F43" s="89" t="s">
        <v>74</v>
      </c>
      <c r="G43" s="44"/>
      <c r="H43" s="91"/>
      <c r="I43" s="152">
        <f t="shared" si="0"/>
        <v>0</v>
      </c>
      <c r="J43" s="153">
        <f>LOOKUP(F43,Q48:Q51,R48:R51)</f>
        <v>0</v>
      </c>
      <c r="L43" s="80" t="s">
        <v>249</v>
      </c>
      <c r="M43" s="294">
        <v>56.78</v>
      </c>
      <c r="N43" s="295"/>
      <c r="O43" s="17" t="s">
        <v>44</v>
      </c>
      <c r="P43" s="308"/>
      <c r="Q43" s="322" t="s">
        <v>90</v>
      </c>
      <c r="R43" s="294">
        <v>417</v>
      </c>
      <c r="S43" s="314" t="s">
        <v>85</v>
      </c>
      <c r="V43" s="18" t="s">
        <v>134</v>
      </c>
      <c r="W43" s="124">
        <v>7.5</v>
      </c>
    </row>
    <row r="44" spans="1:24" ht="13.8" thickBot="1">
      <c r="A44" s="347" t="s">
        <v>182</v>
      </c>
      <c r="B44" s="348"/>
      <c r="C44" s="348"/>
      <c r="D44" s="348"/>
      <c r="E44" s="349"/>
      <c r="F44" s="89" t="s">
        <v>74</v>
      </c>
      <c r="G44" s="44"/>
      <c r="H44" s="91"/>
      <c r="I44" s="152">
        <f t="shared" si="0"/>
        <v>0</v>
      </c>
      <c r="J44" s="153">
        <f>LOOKUP(F44,Q55:Q58,R55:R58)</f>
        <v>0</v>
      </c>
      <c r="L44" s="83" t="s">
        <v>250</v>
      </c>
      <c r="M44" s="160">
        <v>65.02</v>
      </c>
      <c r="N44" s="84"/>
      <c r="O44" s="296" t="s">
        <v>37</v>
      </c>
      <c r="V44" s="11" t="s">
        <v>135</v>
      </c>
      <c r="W44" s="125">
        <v>10.71</v>
      </c>
    </row>
    <row r="45" spans="1:24" ht="13.8" thickBot="1">
      <c r="A45" s="347" t="s">
        <v>183</v>
      </c>
      <c r="B45" s="348"/>
      <c r="C45" s="348"/>
      <c r="D45" s="348"/>
      <c r="E45" s="349"/>
      <c r="F45" s="89" t="s">
        <v>74</v>
      </c>
      <c r="G45" s="44"/>
      <c r="H45" s="91"/>
      <c r="I45" s="152">
        <f t="shared" si="0"/>
        <v>0</v>
      </c>
      <c r="J45" s="153">
        <f>LOOKUP(F45,Q62:Q65,R62:R65)</f>
        <v>0</v>
      </c>
    </row>
    <row r="46" spans="1:24">
      <c r="A46" s="347" t="s">
        <v>184</v>
      </c>
      <c r="B46" s="348"/>
      <c r="C46" s="348"/>
      <c r="D46" s="348"/>
      <c r="E46" s="349"/>
      <c r="F46" s="43"/>
      <c r="G46" s="44"/>
      <c r="H46" s="91"/>
      <c r="I46" s="152">
        <f t="shared" si="0"/>
        <v>0</v>
      </c>
      <c r="J46" s="153">
        <v>60</v>
      </c>
      <c r="L46" s="306" t="s">
        <v>38</v>
      </c>
      <c r="M46" s="127"/>
      <c r="N46" s="306" t="s">
        <v>38</v>
      </c>
      <c r="O46" s="127"/>
      <c r="P46" s="1"/>
      <c r="Q46" s="306" t="s">
        <v>162</v>
      </c>
      <c r="R46" s="127"/>
      <c r="V46" s="365" t="s">
        <v>163</v>
      </c>
      <c r="W46" s="366"/>
    </row>
    <row r="47" spans="1:24" ht="13.8" thickBot="1">
      <c r="A47" s="347" t="s">
        <v>185</v>
      </c>
      <c r="B47" s="348"/>
      <c r="C47" s="348"/>
      <c r="D47" s="348"/>
      <c r="E47" s="349"/>
      <c r="F47" s="43" t="s">
        <v>74</v>
      </c>
      <c r="G47" s="44"/>
      <c r="H47" s="91"/>
      <c r="I47" s="152">
        <f t="shared" si="0"/>
        <v>0</v>
      </c>
      <c r="J47" s="153">
        <f>LOOKUP(F47,V56:V58,W56:W58)</f>
        <v>0</v>
      </c>
      <c r="L47" s="128" t="s">
        <v>39</v>
      </c>
      <c r="M47" s="129" t="s">
        <v>215</v>
      </c>
      <c r="N47" s="128" t="s">
        <v>39</v>
      </c>
      <c r="O47" s="129" t="s">
        <v>216</v>
      </c>
      <c r="Q47" s="128" t="s">
        <v>164</v>
      </c>
      <c r="R47" s="129" t="s">
        <v>40</v>
      </c>
      <c r="V47" s="128" t="s">
        <v>164</v>
      </c>
      <c r="W47" s="129" t="s">
        <v>40</v>
      </c>
    </row>
    <row r="48" spans="1:24">
      <c r="A48" s="302"/>
      <c r="B48" s="303"/>
      <c r="C48" s="303"/>
      <c r="D48" s="303"/>
      <c r="E48" s="304"/>
      <c r="F48" s="39"/>
      <c r="G48" s="40"/>
      <c r="H48" s="91"/>
      <c r="I48" s="152">
        <f t="shared" si="0"/>
        <v>0</v>
      </c>
      <c r="J48" s="153"/>
      <c r="L48" s="323" t="s">
        <v>74</v>
      </c>
      <c r="M48" s="131">
        <v>0</v>
      </c>
      <c r="N48" s="324" t="s">
        <v>74</v>
      </c>
      <c r="O48" s="133">
        <v>0</v>
      </c>
      <c r="Q48" s="324" t="s">
        <v>74</v>
      </c>
      <c r="R48" s="133">
        <v>0</v>
      </c>
      <c r="V48" s="311" t="s">
        <v>74</v>
      </c>
      <c r="W48" s="325">
        <v>0</v>
      </c>
      <c r="X48" s="135" t="s">
        <v>74</v>
      </c>
    </row>
    <row r="49" spans="1:24">
      <c r="A49" s="302" t="s">
        <v>103</v>
      </c>
      <c r="B49" s="303"/>
      <c r="C49" s="303"/>
      <c r="D49" s="303"/>
      <c r="E49" s="304"/>
      <c r="F49" s="87" t="s">
        <v>165</v>
      </c>
      <c r="G49" s="154" t="s">
        <v>74</v>
      </c>
      <c r="H49" s="91">
        <v>1</v>
      </c>
      <c r="I49" s="152">
        <f t="shared" si="0"/>
        <v>115</v>
      </c>
      <c r="J49" s="153">
        <f>LOOKUP(F49,V48:V52,W48:W52)</f>
        <v>115</v>
      </c>
      <c r="L49" s="326" t="s">
        <v>46</v>
      </c>
      <c r="M49" s="162">
        <v>0.6</v>
      </c>
      <c r="N49" s="138" t="s">
        <v>75</v>
      </c>
      <c r="O49" s="163">
        <v>0.25</v>
      </c>
      <c r="Q49" s="140" t="s">
        <v>4</v>
      </c>
      <c r="R49" s="139">
        <v>20</v>
      </c>
      <c r="V49" s="141" t="s">
        <v>165</v>
      </c>
      <c r="W49" s="327">
        <v>115</v>
      </c>
      <c r="X49" s="135" t="s">
        <v>223</v>
      </c>
    </row>
    <row r="50" spans="1:24">
      <c r="A50" s="302" t="s">
        <v>187</v>
      </c>
      <c r="B50" s="303"/>
      <c r="C50" s="303"/>
      <c r="D50" s="303"/>
      <c r="E50" s="304"/>
      <c r="F50" s="87" t="s">
        <v>74</v>
      </c>
      <c r="G50" s="41"/>
      <c r="H50" s="91"/>
      <c r="I50" s="152">
        <f t="shared" si="0"/>
        <v>0</v>
      </c>
      <c r="J50" s="153">
        <f>LOOKUP(F50,Q69:Q74,R69:R74)</f>
        <v>0</v>
      </c>
      <c r="L50" s="326" t="s">
        <v>47</v>
      </c>
      <c r="M50" s="163">
        <v>0.85</v>
      </c>
      <c r="N50" s="140" t="s">
        <v>77</v>
      </c>
      <c r="O50" s="162">
        <v>0.6</v>
      </c>
      <c r="Q50" s="140" t="s">
        <v>167</v>
      </c>
      <c r="R50" s="137">
        <v>20</v>
      </c>
      <c r="V50" s="141" t="s">
        <v>168</v>
      </c>
      <c r="W50" s="327">
        <v>365</v>
      </c>
      <c r="X50" s="135" t="s">
        <v>224</v>
      </c>
    </row>
    <row r="51" spans="1:24" ht="13.8" thickBot="1">
      <c r="A51" s="302" t="s">
        <v>102</v>
      </c>
      <c r="B51" s="303"/>
      <c r="C51" s="303"/>
      <c r="D51" s="303"/>
      <c r="E51" s="304"/>
      <c r="F51" s="39"/>
      <c r="G51" s="40"/>
      <c r="H51" s="91">
        <v>1</v>
      </c>
      <c r="I51" s="72">
        <f t="shared" si="0"/>
        <v>70</v>
      </c>
      <c r="J51" s="73">
        <v>70</v>
      </c>
      <c r="L51" s="326" t="s">
        <v>48</v>
      </c>
      <c r="M51" s="163">
        <v>1</v>
      </c>
      <c r="N51" s="143" t="s">
        <v>76</v>
      </c>
      <c r="O51" s="164">
        <v>1.7</v>
      </c>
      <c r="Q51" s="143" t="s">
        <v>169</v>
      </c>
      <c r="R51" s="144">
        <v>150</v>
      </c>
      <c r="V51" s="146" t="s">
        <v>170</v>
      </c>
      <c r="W51" s="327">
        <v>150</v>
      </c>
      <c r="X51" s="135" t="s">
        <v>166</v>
      </c>
    </row>
    <row r="52" spans="1:24" ht="13.8" thickBot="1">
      <c r="A52" s="20"/>
      <c r="B52" s="20"/>
      <c r="C52" s="20"/>
      <c r="D52" s="20"/>
      <c r="E52" s="20"/>
      <c r="F52" s="45"/>
      <c r="G52" s="45"/>
      <c r="H52" s="92"/>
      <c r="I52" s="72">
        <f t="shared" si="0"/>
        <v>0</v>
      </c>
      <c r="J52" s="77"/>
      <c r="K52" s="10"/>
      <c r="L52" s="326" t="s">
        <v>49</v>
      </c>
      <c r="M52" s="163">
        <v>1.65</v>
      </c>
      <c r="N52" s="324" t="s">
        <v>74</v>
      </c>
      <c r="O52" s="166">
        <v>0</v>
      </c>
      <c r="V52" s="147" t="s">
        <v>171</v>
      </c>
      <c r="W52" s="327">
        <v>400</v>
      </c>
      <c r="X52" s="135" t="s">
        <v>225</v>
      </c>
    </row>
    <row r="53" spans="1:24" ht="13.8" thickBot="1">
      <c r="A53" s="302" t="s">
        <v>159</v>
      </c>
      <c r="B53" s="303"/>
      <c r="C53" s="303"/>
      <c r="D53" s="303"/>
      <c r="E53" s="304"/>
      <c r="F53" s="39"/>
      <c r="G53" s="40"/>
      <c r="H53" s="91">
        <v>1</v>
      </c>
      <c r="I53" s="72">
        <f t="shared" si="0"/>
        <v>50</v>
      </c>
      <c r="J53" s="74">
        <v>50</v>
      </c>
      <c r="K53" s="3"/>
      <c r="L53" s="326" t="s">
        <v>50</v>
      </c>
      <c r="M53" s="163">
        <v>3.06</v>
      </c>
      <c r="N53" s="148" t="s">
        <v>66</v>
      </c>
      <c r="O53" s="162">
        <v>0.6</v>
      </c>
      <c r="Q53" s="306" t="s">
        <v>172</v>
      </c>
      <c r="R53" s="127"/>
    </row>
    <row r="54" spans="1:24" ht="13.8" thickBot="1">
      <c r="A54" s="350"/>
      <c r="B54" s="351"/>
      <c r="C54" s="351"/>
      <c r="D54" s="351"/>
      <c r="E54" s="352"/>
      <c r="F54" s="46"/>
      <c r="G54" s="47"/>
      <c r="H54" s="93"/>
      <c r="I54" s="78"/>
      <c r="J54" s="74"/>
      <c r="K54" s="3"/>
      <c r="L54" s="326" t="s">
        <v>51</v>
      </c>
      <c r="M54" s="163">
        <v>2.66</v>
      </c>
      <c r="N54" s="149" t="s">
        <v>41</v>
      </c>
      <c r="O54" s="164">
        <v>0.7</v>
      </c>
      <c r="Q54" s="128" t="s">
        <v>164</v>
      </c>
      <c r="R54" s="129" t="s">
        <v>40</v>
      </c>
      <c r="V54" s="365" t="s">
        <v>186</v>
      </c>
      <c r="W54" s="366"/>
    </row>
    <row r="55" spans="1:24" ht="13.8" thickBot="1">
      <c r="A55" s="62" t="s">
        <v>6</v>
      </c>
      <c r="B55" s="63"/>
      <c r="C55" s="63"/>
      <c r="D55" s="63"/>
      <c r="E55" s="63"/>
      <c r="F55" s="63"/>
      <c r="G55" s="63"/>
      <c r="H55" s="64"/>
      <c r="I55" s="48">
        <f>SUM(I8:I54)</f>
        <v>1812.06</v>
      </c>
      <c r="J55" s="49"/>
      <c r="L55" s="328" t="s">
        <v>52</v>
      </c>
      <c r="M55" s="164">
        <v>4.05</v>
      </c>
      <c r="Q55" s="324" t="s">
        <v>74</v>
      </c>
      <c r="R55" s="133">
        <v>0</v>
      </c>
      <c r="V55" s="128" t="s">
        <v>164</v>
      </c>
      <c r="W55" s="129" t="s">
        <v>40</v>
      </c>
    </row>
    <row r="56" spans="1:24">
      <c r="A56" s="21"/>
      <c r="B56" s="22"/>
      <c r="C56" s="22"/>
      <c r="D56" s="22"/>
      <c r="E56" s="22"/>
      <c r="F56" s="22"/>
      <c r="G56" s="22"/>
      <c r="H56" s="22"/>
      <c r="I56" s="23"/>
      <c r="J56" s="20"/>
      <c r="L56" s="329" t="s">
        <v>53</v>
      </c>
      <c r="M56" s="162">
        <v>0.9</v>
      </c>
      <c r="Q56" s="140" t="s">
        <v>173</v>
      </c>
      <c r="R56" s="139">
        <v>87</v>
      </c>
      <c r="V56" s="324" t="s">
        <v>74</v>
      </c>
      <c r="W56" s="133">
        <v>0</v>
      </c>
    </row>
    <row r="57" spans="1:24">
      <c r="A57" s="21" t="s">
        <v>7</v>
      </c>
      <c r="B57" s="22"/>
      <c r="C57" s="22"/>
      <c r="D57" s="22"/>
      <c r="E57" s="51" t="s">
        <v>81</v>
      </c>
      <c r="F57" s="94">
        <v>1.1000000000000001</v>
      </c>
      <c r="G57" s="22"/>
      <c r="H57" s="22"/>
      <c r="I57" s="52">
        <f>I55*F57</f>
        <v>1993.2660000000001</v>
      </c>
      <c r="J57" s="20"/>
      <c r="L57" s="326" t="s">
        <v>54</v>
      </c>
      <c r="M57" s="163">
        <v>1.25</v>
      </c>
      <c r="Q57" s="140" t="s">
        <v>174</v>
      </c>
      <c r="R57" s="137">
        <v>135</v>
      </c>
      <c r="V57" s="140" t="s">
        <v>12</v>
      </c>
      <c r="W57" s="139">
        <v>264</v>
      </c>
    </row>
    <row r="58" spans="1:24" ht="13.8" thickBot="1">
      <c r="A58" s="345" t="s">
        <v>8</v>
      </c>
      <c r="B58" s="346"/>
      <c r="C58" s="346"/>
      <c r="D58" s="94">
        <v>28</v>
      </c>
      <c r="E58" s="51" t="s">
        <v>81</v>
      </c>
      <c r="F58" s="51">
        <v>55</v>
      </c>
      <c r="G58" s="22"/>
      <c r="H58" s="22"/>
      <c r="I58" s="52">
        <f>F58*D58</f>
        <v>1540</v>
      </c>
      <c r="J58" s="20"/>
      <c r="K58" s="7"/>
      <c r="L58" s="326" t="s">
        <v>55</v>
      </c>
      <c r="M58" s="163">
        <v>1.45</v>
      </c>
      <c r="O58" s="4"/>
      <c r="Q58" s="145"/>
      <c r="R58" s="144"/>
      <c r="V58" s="140"/>
      <c r="W58" s="137"/>
    </row>
    <row r="59" spans="1:24" ht="13.8" thickBot="1">
      <c r="A59" s="345" t="s">
        <v>279</v>
      </c>
      <c r="B59" s="346"/>
      <c r="C59" s="346"/>
      <c r="D59" s="94">
        <v>0</v>
      </c>
      <c r="E59" s="51" t="s">
        <v>81</v>
      </c>
      <c r="F59" s="51">
        <v>90</v>
      </c>
      <c r="G59" s="22"/>
      <c r="H59" s="22"/>
      <c r="I59" s="53">
        <f>F59*D59</f>
        <v>0</v>
      </c>
      <c r="J59" s="20"/>
      <c r="K59" s="7"/>
      <c r="L59" s="326" t="s">
        <v>56</v>
      </c>
      <c r="M59" s="163">
        <v>3.53</v>
      </c>
      <c r="V59" s="156"/>
      <c r="W59" s="155"/>
      <c r="X59" s="1"/>
    </row>
    <row r="60" spans="1:24">
      <c r="A60" s="21" t="s">
        <v>353</v>
      </c>
      <c r="B60" s="22"/>
      <c r="C60" s="22"/>
      <c r="D60" s="94">
        <v>1</v>
      </c>
      <c r="E60" s="51" t="s">
        <v>81</v>
      </c>
      <c r="F60" s="51">
        <v>90</v>
      </c>
      <c r="G60" s="54"/>
      <c r="H60" s="22"/>
      <c r="I60" s="52">
        <f>F60*D60</f>
        <v>90</v>
      </c>
      <c r="J60" s="20"/>
      <c r="K60" s="7"/>
      <c r="L60" s="326" t="s">
        <v>57</v>
      </c>
      <c r="M60" s="163">
        <v>4.17</v>
      </c>
      <c r="Q60" s="306" t="s">
        <v>158</v>
      </c>
      <c r="R60" s="127"/>
    </row>
    <row r="61" spans="1:24" ht="13.8" thickBot="1">
      <c r="A61" s="21"/>
      <c r="B61" s="22"/>
      <c r="C61" s="22"/>
      <c r="D61" s="51"/>
      <c r="E61" s="51"/>
      <c r="F61" s="51"/>
      <c r="G61" s="22"/>
      <c r="H61" s="22"/>
      <c r="I61" s="23"/>
      <c r="J61" s="20"/>
      <c r="K61" s="7"/>
      <c r="L61" s="328" t="s">
        <v>58</v>
      </c>
      <c r="M61" s="297">
        <v>7.06</v>
      </c>
      <c r="Q61" s="128" t="s">
        <v>164</v>
      </c>
      <c r="R61" s="129" t="s">
        <v>40</v>
      </c>
    </row>
    <row r="62" spans="1:24" ht="14.4" thickTop="1" thickBot="1">
      <c r="A62" s="55" t="s">
        <v>10</v>
      </c>
      <c r="B62" s="22"/>
      <c r="C62" s="22"/>
      <c r="D62" s="51"/>
      <c r="E62" s="51"/>
      <c r="F62" s="51"/>
      <c r="G62" s="22"/>
      <c r="H62" s="22"/>
      <c r="I62" s="298">
        <f>I57+I58+I59+I60</f>
        <v>3623.2660000000001</v>
      </c>
      <c r="J62" s="20"/>
      <c r="K62" s="7"/>
      <c r="L62" s="324" t="s">
        <v>59</v>
      </c>
      <c r="M62" s="166">
        <v>1.95</v>
      </c>
      <c r="Q62" s="330" t="s">
        <v>74</v>
      </c>
      <c r="R62" s="133">
        <v>0</v>
      </c>
    </row>
    <row r="63" spans="1:24" ht="14.4" thickTop="1" thickBot="1">
      <c r="A63" s="21"/>
      <c r="B63" s="22"/>
      <c r="C63" s="22"/>
      <c r="D63" s="51"/>
      <c r="E63" s="51"/>
      <c r="F63" s="51"/>
      <c r="G63" s="22"/>
      <c r="H63" s="22"/>
      <c r="I63" s="23"/>
      <c r="J63" s="20"/>
      <c r="K63" s="7"/>
      <c r="L63" s="328" t="s">
        <v>60</v>
      </c>
      <c r="M63" s="164">
        <v>2.1</v>
      </c>
      <c r="Q63" s="140" t="s">
        <v>175</v>
      </c>
      <c r="R63" s="139">
        <v>59</v>
      </c>
    </row>
    <row r="64" spans="1:24" ht="13.8" thickBot="1">
      <c r="A64" s="24" t="s">
        <v>11</v>
      </c>
      <c r="B64" s="22" t="s">
        <v>45</v>
      </c>
      <c r="C64" s="54"/>
      <c r="D64" s="51">
        <v>0</v>
      </c>
      <c r="E64" s="51" t="s">
        <v>81</v>
      </c>
      <c r="F64" s="56">
        <v>30</v>
      </c>
      <c r="G64" s="54"/>
      <c r="H64" s="22"/>
      <c r="I64" s="57">
        <f>D64*F64</f>
        <v>0</v>
      </c>
      <c r="J64" s="21"/>
      <c r="K64" s="7"/>
      <c r="L64" s="329" t="s">
        <v>68</v>
      </c>
      <c r="M64" s="162">
        <v>2.9</v>
      </c>
      <c r="P64" s="4"/>
      <c r="Q64" s="140" t="s">
        <v>176</v>
      </c>
      <c r="R64" s="137">
        <v>60</v>
      </c>
    </row>
    <row r="65" spans="1:18" ht="13.8" thickBot="1">
      <c r="A65" s="65"/>
      <c r="B65" s="34"/>
      <c r="C65" s="66"/>
      <c r="D65" s="305"/>
      <c r="E65" s="305"/>
      <c r="F65" s="67"/>
      <c r="G65" s="34"/>
      <c r="H65" s="34"/>
      <c r="I65" s="68"/>
      <c r="J65" s="54"/>
      <c r="K65" s="7"/>
      <c r="L65" s="328" t="s">
        <v>61</v>
      </c>
      <c r="M65" s="164">
        <v>3.2</v>
      </c>
      <c r="Q65" s="143" t="s">
        <v>177</v>
      </c>
      <c r="R65" s="144">
        <v>35</v>
      </c>
    </row>
    <row r="66" spans="1:18" ht="13.8" thickBot="1">
      <c r="A66" s="24"/>
      <c r="B66" s="22"/>
      <c r="C66" s="54"/>
      <c r="D66" s="51"/>
      <c r="E66" s="50"/>
      <c r="F66" s="56"/>
      <c r="G66" s="22"/>
      <c r="H66" s="22"/>
      <c r="I66" s="69"/>
      <c r="J66" s="20"/>
      <c r="K66" s="7"/>
      <c r="L66" s="329" t="s">
        <v>62</v>
      </c>
      <c r="M66" s="162">
        <v>4.6500000000000004</v>
      </c>
    </row>
    <row r="67" spans="1:18" ht="13.8" thickBot="1">
      <c r="A67" s="24"/>
      <c r="B67" s="58"/>
      <c r="C67" s="58"/>
      <c r="D67" s="58"/>
      <c r="E67" s="58"/>
      <c r="F67" s="58"/>
      <c r="G67" s="22"/>
      <c r="H67" s="54"/>
      <c r="I67" s="22"/>
      <c r="J67" s="22"/>
      <c r="K67" s="7"/>
      <c r="L67" s="328" t="s">
        <v>63</v>
      </c>
      <c r="M67" s="164">
        <v>5.2</v>
      </c>
      <c r="Q67" s="365" t="s">
        <v>178</v>
      </c>
      <c r="R67" s="366"/>
    </row>
    <row r="68" spans="1:18" ht="13.8" thickBot="1">
      <c r="A68" s="21"/>
      <c r="B68" s="22"/>
      <c r="C68" s="22"/>
      <c r="D68" s="22"/>
      <c r="E68" s="59"/>
      <c r="F68" s="22"/>
      <c r="G68" s="22"/>
      <c r="H68" s="22"/>
      <c r="I68" s="70"/>
      <c r="L68" s="329" t="s">
        <v>64</v>
      </c>
      <c r="M68" s="162">
        <v>7.15</v>
      </c>
      <c r="Q68" s="128" t="s">
        <v>164</v>
      </c>
      <c r="R68" s="129" t="s">
        <v>40</v>
      </c>
    </row>
    <row r="69" spans="1:18" ht="13.8" thickBot="1">
      <c r="A69" s="21"/>
      <c r="B69" s="22"/>
      <c r="C69" s="22"/>
      <c r="D69" s="22"/>
      <c r="E69" s="22"/>
      <c r="F69" s="22"/>
      <c r="G69" s="22"/>
      <c r="H69" s="22"/>
      <c r="I69" s="22"/>
      <c r="L69" s="328" t="s">
        <v>65</v>
      </c>
      <c r="M69" s="164">
        <v>7.9</v>
      </c>
      <c r="Q69" s="324" t="s">
        <v>74</v>
      </c>
      <c r="R69" s="131">
        <v>0</v>
      </c>
    </row>
    <row r="70" spans="1:18">
      <c r="Q70" s="179" t="s">
        <v>222</v>
      </c>
      <c r="R70" s="137">
        <v>65</v>
      </c>
    </row>
    <row r="71" spans="1:18">
      <c r="Q71" s="140" t="s">
        <v>84</v>
      </c>
      <c r="R71" s="137">
        <v>195</v>
      </c>
    </row>
    <row r="72" spans="1:18">
      <c r="L72" s="367"/>
      <c r="M72" s="368"/>
      <c r="Q72" s="140" t="s">
        <v>179</v>
      </c>
      <c r="R72" s="137">
        <v>420</v>
      </c>
    </row>
    <row r="73" spans="1:18" ht="13.8" thickBot="1">
      <c r="Q73" s="143" t="s">
        <v>180</v>
      </c>
      <c r="R73" s="144">
        <v>170</v>
      </c>
    </row>
  </sheetData>
  <mergeCells count="46">
    <mergeCell ref="A58:C58"/>
    <mergeCell ref="A59:C59"/>
    <mergeCell ref="Q67:R67"/>
    <mergeCell ref="L72:M72"/>
    <mergeCell ref="A45:E45"/>
    <mergeCell ref="A46:E46"/>
    <mergeCell ref="V46:W46"/>
    <mergeCell ref="A47:E47"/>
    <mergeCell ref="A54:E54"/>
    <mergeCell ref="V54:W54"/>
    <mergeCell ref="A38:E38"/>
    <mergeCell ref="A40:E40"/>
    <mergeCell ref="A41:E41"/>
    <mergeCell ref="A42:E42"/>
    <mergeCell ref="A43:E43"/>
    <mergeCell ref="A44:E44"/>
    <mergeCell ref="A37:E37"/>
    <mergeCell ref="A25:E25"/>
    <mergeCell ref="A26:E26"/>
    <mergeCell ref="A27:E27"/>
    <mergeCell ref="A28:E28"/>
    <mergeCell ref="A30:E30"/>
    <mergeCell ref="A31:E31"/>
    <mergeCell ref="A32:E32"/>
    <mergeCell ref="A33:E33"/>
    <mergeCell ref="A34:E34"/>
    <mergeCell ref="A35:E35"/>
    <mergeCell ref="A36:E36"/>
    <mergeCell ref="A24:E24"/>
    <mergeCell ref="A9:E9"/>
    <mergeCell ref="A10:E10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H6:I6"/>
    <mergeCell ref="A1:I1"/>
    <mergeCell ref="D2:G2"/>
    <mergeCell ref="B4:E4"/>
    <mergeCell ref="H4:I4"/>
    <mergeCell ref="H5:I5"/>
  </mergeCells>
  <dataValidations count="17">
    <dataValidation type="list" allowBlank="1" showInputMessage="1" showErrorMessage="1" sqref="F30:F31">
      <formula1>$L$30:$L$44</formula1>
    </dataValidation>
    <dataValidation type="list" showInputMessage="1" showErrorMessage="1" sqref="F37">
      <formula1>$N$48:$N$51</formula1>
    </dataValidation>
    <dataValidation type="list" allowBlank="1" showInputMessage="1" showErrorMessage="1" sqref="F38">
      <formula1>$N$52:$N$54</formula1>
    </dataValidation>
    <dataValidation type="list" allowBlank="1" showInputMessage="1" showErrorMessage="1" sqref="F35:F36 F14">
      <formula1>$L$48:$L$69</formula1>
    </dataValidation>
    <dataValidation type="list" allowBlank="1" showInputMessage="1" showErrorMessage="1" sqref="F24">
      <formula1>$M$10:$M$16</formula1>
    </dataValidation>
    <dataValidation type="list" allowBlank="1" showInputMessage="1" showErrorMessage="1" sqref="F26">
      <formula1>$L$21:$L$26</formula1>
    </dataValidation>
    <dataValidation type="list" allowBlank="1" showInputMessage="1" showErrorMessage="1" sqref="F25">
      <formula1>$R$10:$R$15</formula1>
    </dataValidation>
    <dataValidation type="list" allowBlank="1" showInputMessage="1" showErrorMessage="1" sqref="F27">
      <formula1>$R$20:$R$25</formula1>
    </dataValidation>
    <dataValidation type="list" allowBlank="1" showInputMessage="1" showErrorMessage="1" sqref="F40:F42">
      <formula1>$Q$30:$Q$43</formula1>
    </dataValidation>
    <dataValidation type="list" allowBlank="1" showInputMessage="1" showErrorMessage="1" sqref="F33">
      <formula1>$V$10:$V$44</formula1>
    </dataValidation>
    <dataValidation type="list" allowBlank="1" showInputMessage="1" showErrorMessage="1" sqref="F50">
      <formula1>$Q$69:$Q$73</formula1>
    </dataValidation>
    <dataValidation type="list" allowBlank="1" showInputMessage="1" showErrorMessage="1" sqref="F49">
      <formula1>$V$48:$V$52</formula1>
    </dataValidation>
    <dataValidation type="list" allowBlank="1" showInputMessage="1" showErrorMessage="1" sqref="F45">
      <formula1>$Q$62:$Q$65</formula1>
    </dataValidation>
    <dataValidation type="list" allowBlank="1" showInputMessage="1" showErrorMessage="1" sqref="F44">
      <formula1>$Q$55:$Q$58</formula1>
    </dataValidation>
    <dataValidation type="list" allowBlank="1" showInputMessage="1" showErrorMessage="1" sqref="F43">
      <formula1>$Q$48:$Q$51</formula1>
    </dataValidation>
    <dataValidation type="list" allowBlank="1" showInputMessage="1" showErrorMessage="1" sqref="F47">
      <formula1>$V$56:$V$58</formula1>
    </dataValidation>
    <dataValidation type="list" allowBlank="1" showInputMessage="1" showErrorMessage="1" sqref="F11">
      <formula1>$Y10:$Y18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workbookViewId="0">
      <selection sqref="A1:Y79"/>
    </sheetView>
  </sheetViews>
  <sheetFormatPr baseColWidth="10" defaultRowHeight="13.2"/>
  <sheetData>
    <row r="1" spans="1:25" ht="16.2" thickBot="1">
      <c r="A1" s="355" t="s">
        <v>0</v>
      </c>
      <c r="B1" s="356"/>
      <c r="C1" s="356"/>
      <c r="D1" s="356"/>
      <c r="E1" s="356"/>
      <c r="F1" s="356"/>
      <c r="G1" s="356"/>
      <c r="H1" s="356"/>
      <c r="I1" s="357"/>
      <c r="J1" s="20"/>
    </row>
    <row r="2" spans="1:25" ht="13.8" thickBot="1">
      <c r="A2" s="12" t="s">
        <v>13</v>
      </c>
      <c r="B2" s="192">
        <v>43945</v>
      </c>
      <c r="C2" s="281" t="s">
        <v>14</v>
      </c>
      <c r="D2" s="358" t="s">
        <v>329</v>
      </c>
      <c r="E2" s="359"/>
      <c r="F2" s="359"/>
      <c r="G2" s="360"/>
      <c r="H2" s="281" t="s">
        <v>15</v>
      </c>
      <c r="I2" s="13"/>
      <c r="J2" s="20"/>
    </row>
    <row r="3" spans="1:25">
      <c r="A3" s="21"/>
      <c r="B3" s="22"/>
      <c r="C3" s="22"/>
      <c r="D3" s="22"/>
      <c r="E3" s="22"/>
      <c r="F3" s="22"/>
      <c r="G3" s="22"/>
      <c r="H3" s="22"/>
      <c r="I3" s="23"/>
      <c r="J3" s="20"/>
    </row>
    <row r="4" spans="1:25">
      <c r="A4" s="24" t="s">
        <v>1</v>
      </c>
      <c r="B4" s="371" t="s">
        <v>336</v>
      </c>
      <c r="C4" s="361"/>
      <c r="D4" s="362"/>
      <c r="E4" s="362"/>
      <c r="F4" s="25"/>
      <c r="G4" s="25" t="s">
        <v>99</v>
      </c>
      <c r="H4" s="363">
        <v>9</v>
      </c>
      <c r="I4" s="364"/>
      <c r="J4" s="27"/>
    </row>
    <row r="5" spans="1:25">
      <c r="A5" s="28" t="s">
        <v>2</v>
      </c>
      <c r="B5" s="29"/>
      <c r="C5" s="30"/>
      <c r="D5" s="30"/>
      <c r="E5" s="22"/>
      <c r="F5" s="25"/>
      <c r="G5" s="25" t="s">
        <v>100</v>
      </c>
      <c r="H5" s="363">
        <v>1100</v>
      </c>
      <c r="I5" s="364"/>
      <c r="J5" s="31"/>
    </row>
    <row r="6" spans="1:25">
      <c r="A6" s="28"/>
      <c r="B6" s="30"/>
      <c r="C6" s="30"/>
      <c r="D6" s="30"/>
      <c r="E6" s="22"/>
      <c r="F6" s="25"/>
      <c r="G6" s="25" t="s">
        <v>101</v>
      </c>
      <c r="H6" s="353" t="s">
        <v>337</v>
      </c>
      <c r="I6" s="354"/>
      <c r="J6" s="32"/>
      <c r="K6" s="4"/>
    </row>
    <row r="7" spans="1:25" ht="13.8" thickBot="1">
      <c r="A7" s="33"/>
      <c r="B7" s="34"/>
      <c r="C7" s="34"/>
      <c r="D7" s="34"/>
      <c r="E7" s="34"/>
      <c r="F7" s="34"/>
      <c r="G7" s="34"/>
      <c r="H7" s="86" t="s">
        <v>137</v>
      </c>
      <c r="I7" s="35"/>
      <c r="J7" s="32"/>
      <c r="L7" s="1"/>
    </row>
    <row r="8" spans="1:25">
      <c r="A8" s="283" t="s">
        <v>160</v>
      </c>
      <c r="B8" s="284"/>
      <c r="C8" s="309" t="s">
        <v>342</v>
      </c>
      <c r="D8" s="284"/>
      <c r="E8" s="285"/>
      <c r="F8" s="95" t="s">
        <v>338</v>
      </c>
      <c r="G8" s="85" t="s">
        <v>253</v>
      </c>
      <c r="H8" s="90">
        <v>1</v>
      </c>
      <c r="I8" s="299">
        <f>615</f>
        <v>615</v>
      </c>
      <c r="J8" s="71">
        <v>100</v>
      </c>
      <c r="L8" s="96" t="s">
        <v>69</v>
      </c>
      <c r="M8" s="96" t="s">
        <v>73</v>
      </c>
      <c r="N8" s="96" t="s">
        <v>17</v>
      </c>
      <c r="O8" s="96" t="s">
        <v>71</v>
      </c>
      <c r="Q8" s="96" t="s">
        <v>79</v>
      </c>
      <c r="R8" s="96" t="s">
        <v>73</v>
      </c>
      <c r="S8" s="96" t="s">
        <v>17</v>
      </c>
      <c r="T8" s="96" t="s">
        <v>71</v>
      </c>
      <c r="V8" s="15" t="s">
        <v>19</v>
      </c>
      <c r="W8" s="97" t="s">
        <v>17</v>
      </c>
      <c r="Y8" s="180"/>
    </row>
    <row r="9" spans="1:25" ht="13.8" thickBot="1">
      <c r="A9" s="347" t="s">
        <v>275</v>
      </c>
      <c r="B9" s="348"/>
      <c r="C9" s="348"/>
      <c r="D9" s="348"/>
      <c r="E9" s="349"/>
      <c r="F9" s="39"/>
      <c r="G9" s="40"/>
      <c r="H9" s="90"/>
      <c r="I9" s="72">
        <f>J9*H9</f>
        <v>0</v>
      </c>
      <c r="J9" s="71">
        <v>100</v>
      </c>
      <c r="L9" s="98" t="s">
        <v>20</v>
      </c>
      <c r="M9" s="98" t="s">
        <v>188</v>
      </c>
      <c r="N9" s="98">
        <v>2011</v>
      </c>
      <c r="O9" s="98" t="s">
        <v>72</v>
      </c>
      <c r="Q9" s="98" t="s">
        <v>20</v>
      </c>
      <c r="R9" s="98" t="s">
        <v>189</v>
      </c>
      <c r="S9" s="98"/>
      <c r="T9" s="98" t="s">
        <v>72</v>
      </c>
      <c r="V9" s="16" t="s">
        <v>18</v>
      </c>
      <c r="W9" s="99" t="s">
        <v>18</v>
      </c>
      <c r="Y9" s="291" t="s">
        <v>73</v>
      </c>
    </row>
    <row r="10" spans="1:25">
      <c r="A10" s="372" t="s">
        <v>339</v>
      </c>
      <c r="B10" s="348"/>
      <c r="C10" s="348"/>
      <c r="D10" s="348"/>
      <c r="E10" s="349"/>
      <c r="F10" s="39"/>
      <c r="G10" s="40"/>
      <c r="H10" s="90"/>
      <c r="I10" s="72">
        <v>160</v>
      </c>
      <c r="J10" s="71">
        <v>0</v>
      </c>
      <c r="L10" s="100"/>
      <c r="M10" s="101" t="s">
        <v>74</v>
      </c>
      <c r="N10" s="102">
        <v>0</v>
      </c>
      <c r="O10" s="103"/>
      <c r="Q10" s="100"/>
      <c r="R10" s="101" t="s">
        <v>74</v>
      </c>
      <c r="S10" s="102">
        <v>0</v>
      </c>
      <c r="T10" s="103"/>
      <c r="V10" s="17" t="s">
        <v>74</v>
      </c>
      <c r="W10" s="104"/>
      <c r="Y10" s="190" t="s">
        <v>235</v>
      </c>
    </row>
    <row r="11" spans="1:25">
      <c r="A11" s="283" t="s">
        <v>136</v>
      </c>
      <c r="B11" s="284"/>
      <c r="C11" s="284"/>
      <c r="D11" s="284"/>
      <c r="E11" s="285"/>
      <c r="F11" s="185" t="s">
        <v>239</v>
      </c>
      <c r="G11" s="40"/>
      <c r="H11" s="91">
        <v>4</v>
      </c>
      <c r="I11" s="72">
        <f t="shared" ref="I11:I53" si="0">J11*H11</f>
        <v>0</v>
      </c>
      <c r="J11" s="74">
        <f>LOOKUP(F11,Y10:Y18,Z10:Z18)</f>
        <v>0</v>
      </c>
      <c r="L11" s="105" t="s">
        <v>70</v>
      </c>
      <c r="M11" s="167" t="s">
        <v>198</v>
      </c>
      <c r="N11" s="108">
        <v>33</v>
      </c>
      <c r="O11" s="108">
        <v>2.2000000000000002</v>
      </c>
      <c r="Q11" s="109" t="s">
        <v>22</v>
      </c>
      <c r="R11" s="175" t="s">
        <v>217</v>
      </c>
      <c r="S11" s="107">
        <v>91</v>
      </c>
      <c r="T11" s="108">
        <v>3.6</v>
      </c>
      <c r="V11" s="18" t="s">
        <v>104</v>
      </c>
      <c r="W11" s="104">
        <v>0.5</v>
      </c>
      <c r="Y11" s="190" t="s">
        <v>236</v>
      </c>
    </row>
    <row r="12" spans="1:25">
      <c r="A12" s="347" t="s">
        <v>139</v>
      </c>
      <c r="B12" s="348"/>
      <c r="C12" s="348"/>
      <c r="D12" s="348"/>
      <c r="E12" s="349"/>
      <c r="F12" s="39"/>
      <c r="G12" s="40"/>
      <c r="H12" s="90"/>
      <c r="I12" s="299" t="s">
        <v>340</v>
      </c>
      <c r="J12" s="71">
        <v>50</v>
      </c>
      <c r="L12" s="105" t="s">
        <v>70</v>
      </c>
      <c r="M12" s="167" t="s">
        <v>199</v>
      </c>
      <c r="N12" s="108">
        <v>40</v>
      </c>
      <c r="O12" s="108">
        <v>3.8</v>
      </c>
      <c r="Q12" s="109" t="s">
        <v>24</v>
      </c>
      <c r="R12" s="175" t="s">
        <v>218</v>
      </c>
      <c r="S12" s="107">
        <v>91</v>
      </c>
      <c r="T12" s="108">
        <v>3.6</v>
      </c>
      <c r="V12" s="18" t="s">
        <v>105</v>
      </c>
      <c r="W12" s="104">
        <v>0.5</v>
      </c>
      <c r="Y12" s="190" t="s">
        <v>237</v>
      </c>
    </row>
    <row r="13" spans="1:25">
      <c r="A13" s="347" t="s">
        <v>140</v>
      </c>
      <c r="B13" s="348"/>
      <c r="C13" s="348"/>
      <c r="D13" s="348"/>
      <c r="E13" s="349"/>
      <c r="F13" s="39"/>
      <c r="G13" s="40"/>
      <c r="H13" s="90">
        <v>1</v>
      </c>
      <c r="I13" s="72">
        <f t="shared" si="0"/>
        <v>50</v>
      </c>
      <c r="J13" s="71">
        <v>50</v>
      </c>
      <c r="L13" s="110" t="s">
        <v>67</v>
      </c>
      <c r="M13" s="167" t="s">
        <v>200</v>
      </c>
      <c r="N13" s="108">
        <v>41</v>
      </c>
      <c r="O13" s="108">
        <v>11</v>
      </c>
      <c r="P13" s="1"/>
      <c r="Q13" s="109" t="s">
        <v>27</v>
      </c>
      <c r="R13" s="175" t="s">
        <v>219</v>
      </c>
      <c r="S13" s="107">
        <v>91</v>
      </c>
      <c r="T13" s="108">
        <v>3.6</v>
      </c>
      <c r="V13" s="18" t="s">
        <v>106</v>
      </c>
      <c r="W13" s="104">
        <v>0.5</v>
      </c>
      <c r="Y13" s="190" t="s">
        <v>238</v>
      </c>
    </row>
    <row r="14" spans="1:25">
      <c r="A14" s="347" t="s">
        <v>141</v>
      </c>
      <c r="B14" s="348"/>
      <c r="C14" s="348"/>
      <c r="D14" s="348"/>
      <c r="E14" s="349"/>
      <c r="F14" s="87" t="s">
        <v>254</v>
      </c>
      <c r="G14" s="40"/>
      <c r="H14" s="91">
        <v>20</v>
      </c>
      <c r="I14" s="72">
        <f t="shared" si="0"/>
        <v>18</v>
      </c>
      <c r="J14" s="74">
        <f>LOOKUP(F14,L48:L69,M48:M69)</f>
        <v>0.9</v>
      </c>
      <c r="K14" s="2"/>
      <c r="L14" s="109" t="s">
        <v>22</v>
      </c>
      <c r="M14" s="157" t="s">
        <v>201</v>
      </c>
      <c r="N14" s="108">
        <v>46</v>
      </c>
      <c r="O14" s="108">
        <v>26</v>
      </c>
      <c r="P14" s="1"/>
      <c r="Q14" s="105" t="s">
        <v>29</v>
      </c>
      <c r="R14" s="175" t="s">
        <v>220</v>
      </c>
      <c r="S14" s="107">
        <v>147</v>
      </c>
      <c r="T14" s="108">
        <v>7.7</v>
      </c>
      <c r="V14" s="18" t="s">
        <v>107</v>
      </c>
      <c r="W14" s="104">
        <v>0.5</v>
      </c>
      <c r="Y14" s="190" t="s">
        <v>239</v>
      </c>
    </row>
    <row r="15" spans="1:25" ht="13.8" thickBot="1">
      <c r="A15" s="21"/>
      <c r="B15" s="22"/>
      <c r="C15" s="22"/>
      <c r="D15" s="22"/>
      <c r="E15" s="22"/>
      <c r="F15" s="61"/>
      <c r="G15" s="22"/>
      <c r="H15" s="92"/>
      <c r="I15" s="72">
        <f t="shared" si="0"/>
        <v>0</v>
      </c>
      <c r="J15" s="75"/>
      <c r="L15" s="109" t="s">
        <v>24</v>
      </c>
      <c r="M15" s="157" t="s">
        <v>202</v>
      </c>
      <c r="N15" s="108">
        <v>54</v>
      </c>
      <c r="O15" s="108">
        <v>36</v>
      </c>
      <c r="P15" s="1"/>
      <c r="Q15" s="111" t="s">
        <v>31</v>
      </c>
      <c r="R15" s="176" t="s">
        <v>221</v>
      </c>
      <c r="S15" s="177">
        <v>147</v>
      </c>
      <c r="T15" s="113">
        <v>7.7</v>
      </c>
      <c r="V15" s="18" t="s">
        <v>108</v>
      </c>
      <c r="W15" s="104">
        <v>0.6</v>
      </c>
      <c r="Y15" s="190" t="s">
        <v>240</v>
      </c>
    </row>
    <row r="16" spans="1:25" ht="13.8" thickBot="1">
      <c r="A16" s="369" t="s">
        <v>343</v>
      </c>
      <c r="B16" s="348"/>
      <c r="C16" s="348"/>
      <c r="D16" s="348"/>
      <c r="E16" s="349"/>
      <c r="F16" s="87"/>
      <c r="G16" s="40"/>
      <c r="H16" s="90">
        <v>1</v>
      </c>
      <c r="I16" s="72">
        <v>250</v>
      </c>
      <c r="J16" s="76">
        <v>50</v>
      </c>
      <c r="L16" s="111" t="s">
        <v>27</v>
      </c>
      <c r="M16" s="158" t="s">
        <v>203</v>
      </c>
      <c r="N16" s="113">
        <v>85</v>
      </c>
      <c r="O16" s="113">
        <v>70</v>
      </c>
      <c r="P16" s="1"/>
      <c r="R16" s="114"/>
      <c r="S16" s="115"/>
      <c r="T16" s="115"/>
      <c r="U16" s="1"/>
      <c r="V16" s="18" t="s">
        <v>109</v>
      </c>
      <c r="W16" s="104">
        <v>0.7</v>
      </c>
      <c r="X16" s="6"/>
      <c r="Y16" s="190" t="s">
        <v>241</v>
      </c>
    </row>
    <row r="17" spans="1:25" ht="13.8" thickBot="1">
      <c r="A17" s="283"/>
      <c r="B17" s="284"/>
      <c r="C17" s="284"/>
      <c r="D17" s="284"/>
      <c r="E17" s="285"/>
      <c r="F17" s="39"/>
      <c r="G17" s="40"/>
      <c r="H17" s="90"/>
      <c r="I17" s="72">
        <f t="shared" si="0"/>
        <v>0</v>
      </c>
      <c r="J17" s="71"/>
      <c r="P17" s="116"/>
      <c r="Q17" s="1"/>
      <c r="R17" s="1"/>
      <c r="V17" s="18" t="s">
        <v>110</v>
      </c>
      <c r="W17" s="104">
        <v>0.8</v>
      </c>
      <c r="X17" s="6"/>
      <c r="Y17" s="190" t="s">
        <v>242</v>
      </c>
    </row>
    <row r="18" spans="1:25" ht="13.8" thickBot="1">
      <c r="A18" s="347" t="s">
        <v>142</v>
      </c>
      <c r="B18" s="348"/>
      <c r="C18" s="348"/>
      <c r="D18" s="348"/>
      <c r="E18" s="349"/>
      <c r="F18" s="39"/>
      <c r="G18" s="40"/>
      <c r="H18" s="90">
        <v>1</v>
      </c>
      <c r="I18" s="72">
        <f t="shared" si="0"/>
        <v>50</v>
      </c>
      <c r="J18" s="71">
        <v>50</v>
      </c>
      <c r="O18" s="1"/>
      <c r="P18" s="288"/>
      <c r="Q18" s="96" t="s">
        <v>80</v>
      </c>
      <c r="R18" s="96" t="s">
        <v>73</v>
      </c>
      <c r="S18" s="96" t="s">
        <v>17</v>
      </c>
      <c r="T18" s="96" t="s">
        <v>71</v>
      </c>
      <c r="V18" s="18" t="s">
        <v>111</v>
      </c>
      <c r="W18" s="104">
        <v>0.82</v>
      </c>
      <c r="Y18" s="191" t="s">
        <v>243</v>
      </c>
    </row>
    <row r="19" spans="1:25" ht="13.8" thickBot="1">
      <c r="A19" s="347" t="s">
        <v>143</v>
      </c>
      <c r="B19" s="348"/>
      <c r="C19" s="348"/>
      <c r="D19" s="348"/>
      <c r="E19" s="349"/>
      <c r="F19" s="39"/>
      <c r="G19" s="41"/>
      <c r="H19" s="90">
        <v>1</v>
      </c>
      <c r="I19" s="72">
        <f t="shared" si="0"/>
        <v>20</v>
      </c>
      <c r="J19" s="71">
        <v>20</v>
      </c>
      <c r="L19" s="118" t="s">
        <v>78</v>
      </c>
      <c r="M19" s="96" t="s">
        <v>17</v>
      </c>
      <c r="N19" s="96" t="s">
        <v>71</v>
      </c>
      <c r="O19" s="1"/>
      <c r="P19" s="288"/>
      <c r="Q19" s="98" t="s">
        <v>20</v>
      </c>
      <c r="R19" s="98" t="s">
        <v>190</v>
      </c>
      <c r="S19" s="98">
        <v>2011</v>
      </c>
      <c r="T19" s="98" t="s">
        <v>72</v>
      </c>
      <c r="V19" s="18" t="s">
        <v>112</v>
      </c>
      <c r="W19" s="104">
        <v>1.1000000000000001</v>
      </c>
      <c r="Y19" s="292" t="s">
        <v>227</v>
      </c>
    </row>
    <row r="20" spans="1:25" ht="13.8" thickBot="1">
      <c r="A20" s="347" t="s">
        <v>144</v>
      </c>
      <c r="B20" s="348"/>
      <c r="C20" s="348"/>
      <c r="D20" s="348"/>
      <c r="E20" s="349"/>
      <c r="F20" s="39"/>
      <c r="G20" s="40"/>
      <c r="H20" s="90"/>
      <c r="I20" s="72">
        <f t="shared" si="0"/>
        <v>0</v>
      </c>
      <c r="J20" s="71">
        <v>50</v>
      </c>
      <c r="L20" s="98" t="s">
        <v>197</v>
      </c>
      <c r="M20" s="98">
        <v>2011</v>
      </c>
      <c r="N20" s="98" t="s">
        <v>72</v>
      </c>
      <c r="O20" s="289"/>
      <c r="P20" s="120"/>
      <c r="Q20" s="100"/>
      <c r="R20" s="101" t="s">
        <v>74</v>
      </c>
      <c r="S20" s="102">
        <v>0</v>
      </c>
      <c r="T20" s="103"/>
      <c r="V20" s="18" t="s">
        <v>113</v>
      </c>
      <c r="W20" s="104">
        <v>1.65</v>
      </c>
      <c r="Y20" s="292" t="s">
        <v>228</v>
      </c>
    </row>
    <row r="21" spans="1:25" ht="13.8" thickBot="1">
      <c r="A21" s="347" t="s">
        <v>145</v>
      </c>
      <c r="B21" s="348"/>
      <c r="C21" s="348"/>
      <c r="D21" s="348"/>
      <c r="E21" s="349"/>
      <c r="F21" s="39"/>
      <c r="G21" s="40"/>
      <c r="H21" s="90"/>
      <c r="I21" s="72">
        <f t="shared" si="0"/>
        <v>0</v>
      </c>
      <c r="J21" s="71">
        <v>30</v>
      </c>
      <c r="L21" s="168" t="s">
        <v>74</v>
      </c>
      <c r="M21" s="103">
        <v>0</v>
      </c>
      <c r="N21" s="121"/>
      <c r="O21" s="1"/>
      <c r="P21" s="120"/>
      <c r="Q21" s="105" t="s">
        <v>70</v>
      </c>
      <c r="R21" s="106" t="s">
        <v>191</v>
      </c>
      <c r="S21" s="108">
        <v>7</v>
      </c>
      <c r="T21" s="108">
        <v>3</v>
      </c>
      <c r="V21" s="18" t="s">
        <v>114</v>
      </c>
      <c r="W21" s="104">
        <v>2.06</v>
      </c>
      <c r="Y21" s="293" t="s">
        <v>229</v>
      </c>
    </row>
    <row r="22" spans="1:25">
      <c r="A22" s="347" t="s">
        <v>146</v>
      </c>
      <c r="B22" s="348"/>
      <c r="C22" s="348"/>
      <c r="D22" s="348"/>
      <c r="E22" s="349"/>
      <c r="F22" s="39"/>
      <c r="G22" s="40"/>
      <c r="H22" s="90"/>
      <c r="I22" s="72">
        <f t="shared" si="0"/>
        <v>0</v>
      </c>
      <c r="J22" s="71">
        <v>20</v>
      </c>
      <c r="L22" s="168" t="s">
        <v>204</v>
      </c>
      <c r="M22" s="103">
        <v>38</v>
      </c>
      <c r="N22" s="121"/>
      <c r="P22" s="120"/>
      <c r="Q22" s="110" t="s">
        <v>67</v>
      </c>
      <c r="R22" s="106" t="s">
        <v>192</v>
      </c>
      <c r="S22" s="108">
        <v>7</v>
      </c>
      <c r="T22" s="108">
        <v>7</v>
      </c>
      <c r="V22" s="18" t="s">
        <v>115</v>
      </c>
      <c r="W22" s="104">
        <v>2.27</v>
      </c>
      <c r="Y22" s="293" t="s">
        <v>230</v>
      </c>
    </row>
    <row r="23" spans="1:25">
      <c r="A23" s="283"/>
      <c r="B23" s="284"/>
      <c r="C23" s="284"/>
      <c r="D23" s="284"/>
      <c r="E23" s="285"/>
      <c r="F23" s="39"/>
      <c r="G23" s="40"/>
      <c r="H23" s="90"/>
      <c r="I23" s="72">
        <f t="shared" si="0"/>
        <v>0</v>
      </c>
      <c r="J23" s="74"/>
      <c r="L23" s="169" t="s">
        <v>205</v>
      </c>
      <c r="M23" s="108">
        <v>41</v>
      </c>
      <c r="N23" s="108"/>
      <c r="P23" s="120"/>
      <c r="Q23" s="109" t="s">
        <v>22</v>
      </c>
      <c r="R23" s="106" t="s">
        <v>193</v>
      </c>
      <c r="S23" s="108">
        <v>10</v>
      </c>
      <c r="T23" s="108">
        <v>10</v>
      </c>
      <c r="V23" s="18"/>
      <c r="W23" s="123">
        <v>2.6</v>
      </c>
      <c r="Y23" s="293" t="s">
        <v>231</v>
      </c>
    </row>
    <row r="24" spans="1:25">
      <c r="A24" s="347" t="s">
        <v>3</v>
      </c>
      <c r="B24" s="348"/>
      <c r="C24" s="348"/>
      <c r="D24" s="348"/>
      <c r="E24" s="349"/>
      <c r="F24" s="88" t="s">
        <v>199</v>
      </c>
      <c r="G24" s="40"/>
      <c r="H24" s="90">
        <v>1</v>
      </c>
      <c r="I24" s="72">
        <f t="shared" si="0"/>
        <v>40</v>
      </c>
      <c r="J24" s="74">
        <f>LOOKUP(F24,M10:M16,N10:N16)</f>
        <v>40</v>
      </c>
      <c r="K24" s="2"/>
      <c r="L24" s="169" t="s">
        <v>233</v>
      </c>
      <c r="M24" s="108">
        <v>48</v>
      </c>
      <c r="N24" s="108"/>
      <c r="P24" s="120"/>
      <c r="Q24" s="109" t="s">
        <v>24</v>
      </c>
      <c r="R24" s="106" t="s">
        <v>194</v>
      </c>
      <c r="S24" s="108">
        <v>11</v>
      </c>
      <c r="T24" s="108">
        <v>17</v>
      </c>
      <c r="V24" s="19" t="s">
        <v>116</v>
      </c>
      <c r="W24" s="124">
        <v>1</v>
      </c>
      <c r="Y24" s="293" t="s">
        <v>232</v>
      </c>
    </row>
    <row r="25" spans="1:25" ht="13.8" thickBot="1">
      <c r="A25" s="347" t="s">
        <v>147</v>
      </c>
      <c r="B25" s="348"/>
      <c r="C25" s="348"/>
      <c r="D25" s="348"/>
      <c r="E25" s="349"/>
      <c r="F25" s="87" t="s">
        <v>74</v>
      </c>
      <c r="G25" s="40"/>
      <c r="H25" s="91"/>
      <c r="I25" s="72">
        <f t="shared" si="0"/>
        <v>0</v>
      </c>
      <c r="J25" s="74">
        <f>LOOKUP(F25,R10:R15,S10:S15)</f>
        <v>0</v>
      </c>
      <c r="K25" s="2"/>
      <c r="L25" s="169" t="s">
        <v>234</v>
      </c>
      <c r="M25" s="108">
        <v>52</v>
      </c>
      <c r="N25" s="108"/>
      <c r="Q25" s="111" t="s">
        <v>27</v>
      </c>
      <c r="R25" s="112" t="s">
        <v>195</v>
      </c>
      <c r="S25" s="113">
        <v>18</v>
      </c>
      <c r="T25" s="113">
        <v>31</v>
      </c>
      <c r="V25" s="19" t="s">
        <v>117</v>
      </c>
      <c r="W25" s="124">
        <v>1</v>
      </c>
      <c r="Y25" s="293" t="s">
        <v>226</v>
      </c>
    </row>
    <row r="26" spans="1:25">
      <c r="A26" s="347" t="s">
        <v>149</v>
      </c>
      <c r="B26" s="348"/>
      <c r="C26" s="348"/>
      <c r="D26" s="348"/>
      <c r="E26" s="349"/>
      <c r="F26" s="87" t="s">
        <v>205</v>
      </c>
      <c r="G26" s="40" t="s">
        <v>341</v>
      </c>
      <c r="H26" s="91">
        <v>1</v>
      </c>
      <c r="I26" s="72">
        <f t="shared" si="0"/>
        <v>41</v>
      </c>
      <c r="J26" s="74">
        <f>LOOKUP(F26,L21:L26,M21:M26)</f>
        <v>41</v>
      </c>
      <c r="K26" s="5"/>
      <c r="L26" s="169" t="s">
        <v>206</v>
      </c>
      <c r="M26" s="108">
        <v>92</v>
      </c>
      <c r="N26" s="108"/>
      <c r="V26" s="19" t="s">
        <v>118</v>
      </c>
      <c r="W26" s="124">
        <v>1</v>
      </c>
    </row>
    <row r="27" spans="1:25" ht="13.8" thickBot="1">
      <c r="A27" s="347" t="s">
        <v>148</v>
      </c>
      <c r="B27" s="348"/>
      <c r="C27" s="348"/>
      <c r="D27" s="348"/>
      <c r="E27" s="349"/>
      <c r="F27" s="87" t="s">
        <v>74</v>
      </c>
      <c r="G27" s="40"/>
      <c r="H27" s="91"/>
      <c r="I27" s="72">
        <f t="shared" si="0"/>
        <v>0</v>
      </c>
      <c r="J27" s="74">
        <f>LOOKUP(F27,R20:R25,S20:S25)</f>
        <v>0</v>
      </c>
      <c r="K27" s="2"/>
      <c r="V27" s="19" t="s">
        <v>119</v>
      </c>
      <c r="W27" s="124">
        <v>1.1000000000000001</v>
      </c>
    </row>
    <row r="28" spans="1:25">
      <c r="A28" s="347" t="s">
        <v>150</v>
      </c>
      <c r="B28" s="348"/>
      <c r="C28" s="348"/>
      <c r="D28" s="348"/>
      <c r="E28" s="349"/>
      <c r="F28" s="87"/>
      <c r="G28" s="40"/>
      <c r="H28" s="91"/>
      <c r="I28" s="72">
        <f t="shared" si="0"/>
        <v>0</v>
      </c>
      <c r="J28" s="74">
        <v>3</v>
      </c>
      <c r="K28" s="2"/>
      <c r="L28" s="15" t="s">
        <v>16</v>
      </c>
      <c r="M28" s="170" t="s">
        <v>207</v>
      </c>
      <c r="N28" s="171" t="s">
        <v>196</v>
      </c>
      <c r="O28" s="15" t="s">
        <v>19</v>
      </c>
      <c r="P28" s="288"/>
      <c r="Q28" s="118" t="s">
        <v>82</v>
      </c>
      <c r="R28" s="96" t="s">
        <v>17</v>
      </c>
      <c r="S28" s="96" t="s">
        <v>83</v>
      </c>
      <c r="V28" s="19" t="s">
        <v>120</v>
      </c>
      <c r="W28" s="124">
        <v>1.1000000000000001</v>
      </c>
    </row>
    <row r="29" spans="1:25" ht="13.8" thickBot="1">
      <c r="A29" s="283"/>
      <c r="B29" s="284"/>
      <c r="C29" s="284"/>
      <c r="D29" s="284"/>
      <c r="E29" s="285"/>
      <c r="F29" s="87"/>
      <c r="G29" s="40"/>
      <c r="H29" s="91"/>
      <c r="I29" s="72">
        <f t="shared" si="0"/>
        <v>0</v>
      </c>
      <c r="J29" s="74"/>
      <c r="K29" s="9"/>
      <c r="L29" s="16" t="s">
        <v>20</v>
      </c>
      <c r="M29" s="16" t="s">
        <v>42</v>
      </c>
      <c r="N29" s="82" t="s">
        <v>43</v>
      </c>
      <c r="O29" s="16" t="s">
        <v>18</v>
      </c>
      <c r="P29" s="288"/>
      <c r="Q29" s="98" t="s">
        <v>73</v>
      </c>
      <c r="R29" s="98"/>
      <c r="S29" s="98"/>
      <c r="V29" s="19" t="s">
        <v>121</v>
      </c>
      <c r="W29" s="124">
        <v>1.22</v>
      </c>
    </row>
    <row r="30" spans="1:25">
      <c r="A30" s="347" t="s">
        <v>151</v>
      </c>
      <c r="B30" s="348"/>
      <c r="C30" s="348"/>
      <c r="D30" s="348"/>
      <c r="E30" s="349"/>
      <c r="F30" s="87" t="s">
        <v>210</v>
      </c>
      <c r="G30" s="40"/>
      <c r="H30" s="91">
        <v>5</v>
      </c>
      <c r="I30" s="72">
        <f t="shared" si="0"/>
        <v>14.9</v>
      </c>
      <c r="J30" s="74">
        <f>LOOKUP(F30,L30:L44,M30:M44)</f>
        <v>2.98</v>
      </c>
      <c r="K30" s="8"/>
      <c r="L30" s="17" t="s">
        <v>74</v>
      </c>
      <c r="M30" s="17"/>
      <c r="N30" s="79"/>
      <c r="O30" s="17"/>
      <c r="P30" s="289"/>
      <c r="Q30" s="101" t="s">
        <v>74</v>
      </c>
      <c r="R30" s="102">
        <v>0</v>
      </c>
      <c r="S30" s="103">
        <v>0</v>
      </c>
      <c r="V30" s="19" t="s">
        <v>122</v>
      </c>
      <c r="W30" s="124">
        <v>1.37</v>
      </c>
    </row>
    <row r="31" spans="1:25">
      <c r="A31" s="347" t="s">
        <v>152</v>
      </c>
      <c r="B31" s="348"/>
      <c r="C31" s="348"/>
      <c r="D31" s="348"/>
      <c r="E31" s="349"/>
      <c r="F31" s="87" t="s">
        <v>209</v>
      </c>
      <c r="G31" s="42"/>
      <c r="H31" s="91">
        <v>5</v>
      </c>
      <c r="I31" s="72">
        <f t="shared" si="0"/>
        <v>11</v>
      </c>
      <c r="J31" s="74">
        <f>LOOKUP(F31,L30:L44,M30:M44)</f>
        <v>2.2000000000000002</v>
      </c>
      <c r="K31" s="2"/>
      <c r="L31" s="81" t="s">
        <v>208</v>
      </c>
      <c r="M31" s="123">
        <v>1.45</v>
      </c>
      <c r="N31" s="161">
        <v>10</v>
      </c>
      <c r="O31" s="17" t="s">
        <v>161</v>
      </c>
      <c r="P31" s="289"/>
      <c r="Q31" s="122" t="s">
        <v>94</v>
      </c>
      <c r="R31" s="107">
        <v>95</v>
      </c>
      <c r="S31" s="108" t="s">
        <v>84</v>
      </c>
      <c r="V31" s="19" t="s">
        <v>123</v>
      </c>
      <c r="W31" s="124">
        <v>1.75</v>
      </c>
    </row>
    <row r="32" spans="1:25">
      <c r="A32" s="347" t="s">
        <v>153</v>
      </c>
      <c r="B32" s="348"/>
      <c r="C32" s="348"/>
      <c r="D32" s="348"/>
      <c r="E32" s="349"/>
      <c r="F32" s="39">
        <v>0.7</v>
      </c>
      <c r="G32" s="40"/>
      <c r="H32" s="91">
        <v>5</v>
      </c>
      <c r="I32" s="72">
        <f t="shared" si="0"/>
        <v>18.129999999999995</v>
      </c>
      <c r="J32" s="74">
        <f>(J30+J31)*F32</f>
        <v>3.6259999999999994</v>
      </c>
      <c r="K32" s="2"/>
      <c r="L32" s="81" t="s">
        <v>209</v>
      </c>
      <c r="M32" s="123">
        <v>2.2000000000000002</v>
      </c>
      <c r="N32" s="161">
        <v>11</v>
      </c>
      <c r="O32" s="17" t="s">
        <v>21</v>
      </c>
      <c r="P32" s="289"/>
      <c r="Q32" s="122" t="s">
        <v>95</v>
      </c>
      <c r="R32" s="107">
        <v>95</v>
      </c>
      <c r="S32" s="108" t="s">
        <v>84</v>
      </c>
      <c r="V32" s="19" t="s">
        <v>124</v>
      </c>
      <c r="W32" s="124">
        <v>2.31</v>
      </c>
    </row>
    <row r="33" spans="1:24">
      <c r="A33" s="347" t="s">
        <v>154</v>
      </c>
      <c r="B33" s="348"/>
      <c r="C33" s="348"/>
      <c r="D33" s="348"/>
      <c r="E33" s="349"/>
      <c r="F33" s="87" t="s">
        <v>105</v>
      </c>
      <c r="G33" s="40"/>
      <c r="H33" s="91">
        <v>5</v>
      </c>
      <c r="I33" s="72">
        <f t="shared" si="0"/>
        <v>2.5</v>
      </c>
      <c r="J33" s="74">
        <f>LOOKUP(F33,V10:V44,W10:W44)</f>
        <v>0.5</v>
      </c>
      <c r="K33" s="2"/>
      <c r="L33" s="80" t="s">
        <v>210</v>
      </c>
      <c r="M33" s="123">
        <v>2.98</v>
      </c>
      <c r="N33" s="161">
        <v>11</v>
      </c>
      <c r="O33" s="17" t="s">
        <v>23</v>
      </c>
      <c r="P33" s="289"/>
      <c r="Q33" s="122" t="s">
        <v>96</v>
      </c>
      <c r="R33" s="107">
        <v>50</v>
      </c>
      <c r="S33" s="108" t="s">
        <v>85</v>
      </c>
      <c r="V33" s="19" t="s">
        <v>125</v>
      </c>
      <c r="W33" s="124">
        <v>3.12</v>
      </c>
    </row>
    <row r="34" spans="1:24">
      <c r="A34" s="347"/>
      <c r="B34" s="348"/>
      <c r="C34" s="348"/>
      <c r="D34" s="348"/>
      <c r="E34" s="349"/>
      <c r="F34" s="39"/>
      <c r="G34" s="40"/>
      <c r="H34" s="91"/>
      <c r="I34" s="72">
        <f t="shared" si="0"/>
        <v>0</v>
      </c>
      <c r="J34" s="74"/>
      <c r="K34" s="2"/>
      <c r="L34" s="80" t="s">
        <v>211</v>
      </c>
      <c r="M34" s="123">
        <v>3.65</v>
      </c>
      <c r="N34" s="161">
        <v>11</v>
      </c>
      <c r="O34" s="17" t="s">
        <v>25</v>
      </c>
      <c r="P34" s="289"/>
      <c r="Q34" s="122" t="s">
        <v>97</v>
      </c>
      <c r="R34" s="107">
        <v>55</v>
      </c>
      <c r="S34" s="108" t="s">
        <v>85</v>
      </c>
      <c r="V34" s="19" t="s">
        <v>126</v>
      </c>
      <c r="W34" s="124">
        <v>3.86</v>
      </c>
    </row>
    <row r="35" spans="1:24">
      <c r="A35" s="347" t="s">
        <v>141</v>
      </c>
      <c r="B35" s="348"/>
      <c r="C35" s="348"/>
      <c r="D35" s="348"/>
      <c r="E35" s="349"/>
      <c r="F35" s="87" t="s">
        <v>255</v>
      </c>
      <c r="G35" s="40"/>
      <c r="H35" s="91">
        <v>10</v>
      </c>
      <c r="I35" s="72">
        <f t="shared" si="0"/>
        <v>10</v>
      </c>
      <c r="J35" s="74">
        <f>LOOKUP(F35,L48:L69,M48:M69)</f>
        <v>1</v>
      </c>
      <c r="K35" s="2"/>
      <c r="L35" s="80" t="s">
        <v>212</v>
      </c>
      <c r="M35" s="123">
        <v>4.47</v>
      </c>
      <c r="N35" s="161">
        <v>16</v>
      </c>
      <c r="O35" s="17" t="s">
        <v>26</v>
      </c>
      <c r="P35" s="289"/>
      <c r="Q35" s="122" t="s">
        <v>98</v>
      </c>
      <c r="R35" s="107">
        <v>76</v>
      </c>
      <c r="S35" s="108" t="s">
        <v>85</v>
      </c>
      <c r="V35" s="19" t="s">
        <v>127</v>
      </c>
      <c r="W35" s="124">
        <v>6.6</v>
      </c>
    </row>
    <row r="36" spans="1:24">
      <c r="A36" s="347" t="s">
        <v>155</v>
      </c>
      <c r="B36" s="348"/>
      <c r="C36" s="348"/>
      <c r="D36" s="348"/>
      <c r="E36" s="349"/>
      <c r="F36" s="87" t="s">
        <v>256</v>
      </c>
      <c r="G36" s="40"/>
      <c r="H36" s="91">
        <v>10</v>
      </c>
      <c r="I36" s="72">
        <f t="shared" si="0"/>
        <v>8.5</v>
      </c>
      <c r="J36" s="74">
        <f>LOOKUP(F36,L48:L69,M48:M69)</f>
        <v>0.85</v>
      </c>
      <c r="K36" s="2"/>
      <c r="L36" s="80" t="s">
        <v>213</v>
      </c>
      <c r="M36" s="123">
        <v>5.2</v>
      </c>
      <c r="N36" s="161">
        <v>18</v>
      </c>
      <c r="O36" s="17" t="s">
        <v>28</v>
      </c>
      <c r="P36" s="289"/>
      <c r="Q36" s="122" t="s">
        <v>91</v>
      </c>
      <c r="R36" s="107">
        <v>99</v>
      </c>
      <c r="S36" s="108" t="s">
        <v>85</v>
      </c>
      <c r="V36" s="19" t="s">
        <v>128</v>
      </c>
      <c r="W36" s="123">
        <v>6.6</v>
      </c>
    </row>
    <row r="37" spans="1:24">
      <c r="A37" s="347" t="s">
        <v>156</v>
      </c>
      <c r="B37" s="348"/>
      <c r="C37" s="348"/>
      <c r="D37" s="348"/>
      <c r="E37" s="349"/>
      <c r="F37" s="87" t="s">
        <v>75</v>
      </c>
      <c r="G37" s="40"/>
      <c r="H37" s="91">
        <v>10</v>
      </c>
      <c r="I37" s="72">
        <f t="shared" si="0"/>
        <v>2.5</v>
      </c>
      <c r="J37" s="74">
        <f>LOOKUP(F37,N48:N51,O48:O51)</f>
        <v>0.25</v>
      </c>
      <c r="L37" s="80" t="s">
        <v>214</v>
      </c>
      <c r="M37" s="123">
        <v>6.5</v>
      </c>
      <c r="N37" s="161">
        <v>25</v>
      </c>
      <c r="O37" s="17" t="s">
        <v>30</v>
      </c>
      <c r="P37" s="289"/>
      <c r="Q37" s="122" t="s">
        <v>92</v>
      </c>
      <c r="R37" s="107" t="s">
        <v>74</v>
      </c>
      <c r="S37" s="108" t="s">
        <v>85</v>
      </c>
      <c r="V37" s="18"/>
      <c r="W37" s="124">
        <v>8</v>
      </c>
    </row>
    <row r="38" spans="1:24">
      <c r="A38" s="347" t="s">
        <v>157</v>
      </c>
      <c r="B38" s="348"/>
      <c r="C38" s="348"/>
      <c r="D38" s="348"/>
      <c r="E38" s="349"/>
      <c r="F38" s="89" t="s">
        <v>74</v>
      </c>
      <c r="G38" s="282"/>
      <c r="H38" s="91"/>
      <c r="I38" s="72">
        <f t="shared" si="0"/>
        <v>0</v>
      </c>
      <c r="J38" s="74">
        <f>LOOKUP(F38,N52:N54,O52:O54)</f>
        <v>0</v>
      </c>
      <c r="L38" s="80" t="s">
        <v>244</v>
      </c>
      <c r="M38" s="123">
        <v>9.82</v>
      </c>
      <c r="N38" s="161">
        <v>35</v>
      </c>
      <c r="O38" s="17" t="s">
        <v>32</v>
      </c>
      <c r="P38" s="289"/>
      <c r="Q38" s="122" t="s">
        <v>93</v>
      </c>
      <c r="R38" s="107">
        <v>229</v>
      </c>
      <c r="S38" s="108" t="s">
        <v>85</v>
      </c>
      <c r="V38" s="18" t="s">
        <v>129</v>
      </c>
      <c r="W38" s="124">
        <v>3.42</v>
      </c>
    </row>
    <row r="39" spans="1:24">
      <c r="A39" s="283"/>
      <c r="B39" s="284"/>
      <c r="C39" s="284"/>
      <c r="D39" s="284"/>
      <c r="E39" s="285"/>
      <c r="F39" s="43"/>
      <c r="G39" s="282"/>
      <c r="H39" s="91"/>
      <c r="I39" s="72">
        <f t="shared" si="0"/>
        <v>0</v>
      </c>
      <c r="J39" s="74"/>
      <c r="L39" s="80" t="s">
        <v>245</v>
      </c>
      <c r="M39" s="123">
        <v>11.53</v>
      </c>
      <c r="N39" s="161">
        <v>46</v>
      </c>
      <c r="O39" s="17" t="s">
        <v>33</v>
      </c>
      <c r="P39" s="289"/>
      <c r="Q39" s="122" t="s">
        <v>86</v>
      </c>
      <c r="R39" s="107">
        <v>351</v>
      </c>
      <c r="S39" s="108" t="s">
        <v>85</v>
      </c>
      <c r="V39" s="18" t="s">
        <v>130</v>
      </c>
      <c r="W39" s="124">
        <v>4.2699999999999996</v>
      </c>
    </row>
    <row r="40" spans="1:24">
      <c r="A40" s="347" t="s">
        <v>5</v>
      </c>
      <c r="B40" s="348"/>
      <c r="C40" s="348"/>
      <c r="D40" s="348"/>
      <c r="E40" s="349"/>
      <c r="F40" s="89" t="s">
        <v>74</v>
      </c>
      <c r="G40" s="44"/>
      <c r="H40" s="90"/>
      <c r="I40" s="72">
        <f t="shared" si="0"/>
        <v>0</v>
      </c>
      <c r="J40" s="74">
        <f>LOOKUP(F40,Q30:Q43,R30:R43)</f>
        <v>0</v>
      </c>
      <c r="L40" s="80" t="s">
        <v>246</v>
      </c>
      <c r="M40" s="123">
        <v>20.96</v>
      </c>
      <c r="N40" s="161">
        <v>68</v>
      </c>
      <c r="O40" s="17" t="s">
        <v>34</v>
      </c>
      <c r="P40" s="289"/>
      <c r="Q40" s="122" t="s">
        <v>87</v>
      </c>
      <c r="R40" s="107">
        <v>450</v>
      </c>
      <c r="S40" s="108" t="s">
        <v>85</v>
      </c>
      <c r="V40" s="18" t="s">
        <v>131</v>
      </c>
      <c r="W40" s="124">
        <v>5.2</v>
      </c>
    </row>
    <row r="41" spans="1:24">
      <c r="A41" s="347" t="s">
        <v>5</v>
      </c>
      <c r="B41" s="348"/>
      <c r="C41" s="348"/>
      <c r="D41" s="348"/>
      <c r="E41" s="349"/>
      <c r="F41" s="89" t="s">
        <v>74</v>
      </c>
      <c r="G41" s="44"/>
      <c r="H41" s="90"/>
      <c r="I41" s="72">
        <f t="shared" si="0"/>
        <v>0</v>
      </c>
      <c r="J41" s="74">
        <f>LOOKUP(F41,Q30:Q43,R30:R43)</f>
        <v>0</v>
      </c>
      <c r="L41" s="80" t="s">
        <v>247</v>
      </c>
      <c r="M41" s="123">
        <v>32.9</v>
      </c>
      <c r="N41" s="161">
        <v>94</v>
      </c>
      <c r="O41" s="17" t="s">
        <v>35</v>
      </c>
      <c r="P41" s="289"/>
      <c r="Q41" s="122" t="s">
        <v>88</v>
      </c>
      <c r="R41" s="107">
        <v>526</v>
      </c>
      <c r="S41" s="108" t="s">
        <v>85</v>
      </c>
      <c r="V41" s="18" t="s">
        <v>132</v>
      </c>
      <c r="W41" s="124">
        <v>6.4</v>
      </c>
    </row>
    <row r="42" spans="1:24">
      <c r="A42" s="347" t="s">
        <v>5</v>
      </c>
      <c r="B42" s="348"/>
      <c r="C42" s="348"/>
      <c r="D42" s="348"/>
      <c r="E42" s="349"/>
      <c r="F42" s="89" t="s">
        <v>74</v>
      </c>
      <c r="G42" s="44"/>
      <c r="H42" s="91"/>
      <c r="I42" s="72">
        <f t="shared" si="0"/>
        <v>0</v>
      </c>
      <c r="J42" s="74">
        <f>LOOKUP(F42,Q30:Q43,R30:R43)</f>
        <v>0</v>
      </c>
      <c r="L42" s="80" t="s">
        <v>248</v>
      </c>
      <c r="M42" s="123">
        <v>48.73</v>
      </c>
      <c r="N42" s="161">
        <v>119</v>
      </c>
      <c r="O42" s="17" t="s">
        <v>36</v>
      </c>
      <c r="P42" s="289"/>
      <c r="Q42" s="122" t="s">
        <v>89</v>
      </c>
      <c r="R42" s="107">
        <v>233</v>
      </c>
      <c r="S42" s="108" t="s">
        <v>85</v>
      </c>
      <c r="V42" s="18" t="s">
        <v>133</v>
      </c>
      <c r="W42" s="124">
        <v>6.7</v>
      </c>
    </row>
    <row r="43" spans="1:24">
      <c r="A43" s="347" t="s">
        <v>181</v>
      </c>
      <c r="B43" s="348"/>
      <c r="C43" s="348"/>
      <c r="D43" s="348"/>
      <c r="E43" s="349"/>
      <c r="F43" s="89" t="s">
        <v>74</v>
      </c>
      <c r="G43" s="44"/>
      <c r="H43" s="91"/>
      <c r="I43" s="152">
        <f t="shared" si="0"/>
        <v>0</v>
      </c>
      <c r="J43" s="153">
        <f>LOOKUP(F43,Q48:Q51,R48:R51)</f>
        <v>0</v>
      </c>
      <c r="L43" s="80" t="s">
        <v>249</v>
      </c>
      <c r="M43" s="294">
        <v>56.78</v>
      </c>
      <c r="N43" s="295"/>
      <c r="O43" s="17" t="s">
        <v>44</v>
      </c>
      <c r="P43" s="289"/>
      <c r="Q43" s="122" t="s">
        <v>90</v>
      </c>
      <c r="R43" s="107">
        <v>417</v>
      </c>
      <c r="S43" s="108" t="s">
        <v>85</v>
      </c>
      <c r="V43" s="18" t="s">
        <v>134</v>
      </c>
      <c r="W43" s="124">
        <v>7.5</v>
      </c>
    </row>
    <row r="44" spans="1:24" ht="13.8" thickBot="1">
      <c r="A44" s="347" t="s">
        <v>182</v>
      </c>
      <c r="B44" s="348"/>
      <c r="C44" s="348"/>
      <c r="D44" s="348"/>
      <c r="E44" s="349"/>
      <c r="F44" s="89" t="s">
        <v>74</v>
      </c>
      <c r="G44" s="44"/>
      <c r="H44" s="91"/>
      <c r="I44" s="152">
        <f t="shared" si="0"/>
        <v>0</v>
      </c>
      <c r="J44" s="153">
        <f>LOOKUP(F44,Q55:Q58,R55:R58)</f>
        <v>0</v>
      </c>
      <c r="L44" s="83" t="s">
        <v>250</v>
      </c>
      <c r="M44" s="160">
        <v>65.02</v>
      </c>
      <c r="N44" s="84"/>
      <c r="O44" s="296" t="s">
        <v>37</v>
      </c>
      <c r="V44" s="11" t="s">
        <v>135</v>
      </c>
      <c r="W44" s="125">
        <v>10.71</v>
      </c>
    </row>
    <row r="45" spans="1:24" ht="13.8" thickBot="1">
      <c r="A45" s="347" t="s">
        <v>183</v>
      </c>
      <c r="B45" s="348"/>
      <c r="C45" s="348"/>
      <c r="D45" s="348"/>
      <c r="E45" s="349"/>
      <c r="F45" s="89" t="s">
        <v>74</v>
      </c>
      <c r="G45" s="44"/>
      <c r="H45" s="91"/>
      <c r="I45" s="152">
        <f t="shared" si="0"/>
        <v>0</v>
      </c>
      <c r="J45" s="153">
        <f>LOOKUP(F45,Q62:Q65,R62:R65)</f>
        <v>0</v>
      </c>
    </row>
    <row r="46" spans="1:24">
      <c r="A46" s="347" t="s">
        <v>184</v>
      </c>
      <c r="B46" s="348"/>
      <c r="C46" s="348"/>
      <c r="D46" s="348"/>
      <c r="E46" s="349"/>
      <c r="F46" s="43"/>
      <c r="G46" s="44"/>
      <c r="H46" s="91"/>
      <c r="I46" s="152">
        <f t="shared" si="0"/>
        <v>0</v>
      </c>
      <c r="J46" s="153">
        <v>60</v>
      </c>
      <c r="L46" s="287" t="s">
        <v>38</v>
      </c>
      <c r="M46" s="127"/>
      <c r="N46" s="287" t="s">
        <v>38</v>
      </c>
      <c r="O46" s="127"/>
      <c r="P46" s="1"/>
      <c r="Q46" s="287" t="s">
        <v>162</v>
      </c>
      <c r="R46" s="127"/>
      <c r="V46" s="365" t="s">
        <v>163</v>
      </c>
      <c r="W46" s="366"/>
    </row>
    <row r="47" spans="1:24" ht="13.8" thickBot="1">
      <c r="A47" s="347" t="s">
        <v>185</v>
      </c>
      <c r="B47" s="348"/>
      <c r="C47" s="348"/>
      <c r="D47" s="348"/>
      <c r="E47" s="349"/>
      <c r="F47" s="43" t="s">
        <v>74</v>
      </c>
      <c r="G47" s="44"/>
      <c r="H47" s="91"/>
      <c r="I47" s="152">
        <f t="shared" si="0"/>
        <v>0</v>
      </c>
      <c r="J47" s="153">
        <f>LOOKUP(F47,V56:V58,W56:W58)</f>
        <v>0</v>
      </c>
      <c r="L47" s="128" t="s">
        <v>39</v>
      </c>
      <c r="M47" s="129" t="s">
        <v>215</v>
      </c>
      <c r="N47" s="128" t="s">
        <v>39</v>
      </c>
      <c r="O47" s="129" t="s">
        <v>216</v>
      </c>
      <c r="Q47" s="128" t="s">
        <v>164</v>
      </c>
      <c r="R47" s="129" t="s">
        <v>40</v>
      </c>
      <c r="V47" s="128" t="s">
        <v>164</v>
      </c>
      <c r="W47" s="129" t="s">
        <v>40</v>
      </c>
    </row>
    <row r="48" spans="1:24">
      <c r="A48" s="283"/>
      <c r="B48" s="284"/>
      <c r="C48" s="284"/>
      <c r="D48" s="284"/>
      <c r="E48" s="285"/>
      <c r="F48" s="39"/>
      <c r="G48" s="40"/>
      <c r="H48" s="91"/>
      <c r="I48" s="152">
        <f t="shared" si="0"/>
        <v>0</v>
      </c>
      <c r="J48" s="153"/>
      <c r="L48" s="130" t="s">
        <v>74</v>
      </c>
      <c r="M48" s="131">
        <v>0</v>
      </c>
      <c r="N48" s="132" t="s">
        <v>74</v>
      </c>
      <c r="O48" s="133">
        <v>0</v>
      </c>
      <c r="Q48" s="132" t="s">
        <v>74</v>
      </c>
      <c r="R48" s="133">
        <v>0</v>
      </c>
      <c r="V48" s="101" t="s">
        <v>74</v>
      </c>
      <c r="W48" s="134">
        <v>0</v>
      </c>
      <c r="X48" s="135" t="s">
        <v>74</v>
      </c>
    </row>
    <row r="49" spans="1:24">
      <c r="A49" s="283" t="s">
        <v>103</v>
      </c>
      <c r="B49" s="284"/>
      <c r="C49" s="284"/>
      <c r="D49" s="284"/>
      <c r="E49" s="285"/>
      <c r="F49" s="87" t="s">
        <v>165</v>
      </c>
      <c r="G49" s="154" t="str">
        <f>LOOKUP(F49,V48:V52,X48:X52)</f>
        <v>POSITF 20V</v>
      </c>
      <c r="H49" s="91">
        <v>1</v>
      </c>
      <c r="I49" s="152">
        <f t="shared" si="0"/>
        <v>115</v>
      </c>
      <c r="J49" s="153">
        <f>LOOKUP(F49,V48:V52,W48:W52)</f>
        <v>115</v>
      </c>
      <c r="L49" s="136" t="s">
        <v>46</v>
      </c>
      <c r="M49" s="162">
        <v>0.6</v>
      </c>
      <c r="N49" s="138" t="s">
        <v>75</v>
      </c>
      <c r="O49" s="163">
        <v>0.25</v>
      </c>
      <c r="Q49" s="140" t="s">
        <v>4</v>
      </c>
      <c r="R49" s="139">
        <v>20</v>
      </c>
      <c r="V49" s="141" t="s">
        <v>165</v>
      </c>
      <c r="W49" s="142">
        <v>115</v>
      </c>
      <c r="X49" s="135" t="s">
        <v>223</v>
      </c>
    </row>
    <row r="50" spans="1:24">
      <c r="A50" s="283" t="s">
        <v>187</v>
      </c>
      <c r="B50" s="284"/>
      <c r="C50" s="284"/>
      <c r="D50" s="290" t="s">
        <v>335</v>
      </c>
      <c r="E50" s="285"/>
      <c r="F50" s="87" t="s">
        <v>74</v>
      </c>
      <c r="G50" s="41"/>
      <c r="H50" s="91"/>
      <c r="I50" s="152">
        <v>32</v>
      </c>
      <c r="J50" s="153">
        <f>LOOKUP(F50,Q69:Q74,R69:R74)</f>
        <v>0</v>
      </c>
      <c r="L50" s="136" t="s">
        <v>47</v>
      </c>
      <c r="M50" s="163">
        <v>0.85</v>
      </c>
      <c r="N50" s="140" t="s">
        <v>77</v>
      </c>
      <c r="O50" s="162">
        <v>0.6</v>
      </c>
      <c r="Q50" s="140" t="s">
        <v>167</v>
      </c>
      <c r="R50" s="137">
        <v>20</v>
      </c>
      <c r="V50" s="141" t="s">
        <v>168</v>
      </c>
      <c r="W50" s="142">
        <v>365</v>
      </c>
      <c r="X50" s="135" t="s">
        <v>224</v>
      </c>
    </row>
    <row r="51" spans="1:24" ht="13.8" thickBot="1">
      <c r="A51" s="283" t="s">
        <v>102</v>
      </c>
      <c r="B51" s="284"/>
      <c r="C51" s="284"/>
      <c r="D51" s="284"/>
      <c r="E51" s="285"/>
      <c r="F51" s="39"/>
      <c r="G51" s="40"/>
      <c r="H51" s="91">
        <v>1</v>
      </c>
      <c r="I51" s="72">
        <f t="shared" si="0"/>
        <v>40</v>
      </c>
      <c r="J51" s="73">
        <v>40</v>
      </c>
      <c r="L51" s="136" t="s">
        <v>48</v>
      </c>
      <c r="M51" s="163">
        <v>1</v>
      </c>
      <c r="N51" s="143" t="s">
        <v>76</v>
      </c>
      <c r="O51" s="164">
        <v>1.7</v>
      </c>
      <c r="Q51" s="143" t="s">
        <v>169</v>
      </c>
      <c r="R51" s="144">
        <v>150</v>
      </c>
      <c r="V51" s="146" t="s">
        <v>170</v>
      </c>
      <c r="W51" s="142">
        <v>150</v>
      </c>
      <c r="X51" s="135" t="s">
        <v>166</v>
      </c>
    </row>
    <row r="52" spans="1:24" ht="13.8" thickBot="1">
      <c r="A52" s="20"/>
      <c r="B52" s="20"/>
      <c r="C52" s="20"/>
      <c r="D52" s="20"/>
      <c r="E52" s="20"/>
      <c r="F52" s="45"/>
      <c r="G52" s="45"/>
      <c r="H52" s="92"/>
      <c r="I52" s="72">
        <f t="shared" si="0"/>
        <v>0</v>
      </c>
      <c r="J52" s="77"/>
      <c r="K52" s="10"/>
      <c r="L52" s="136" t="s">
        <v>49</v>
      </c>
      <c r="M52" s="163">
        <v>1.65</v>
      </c>
      <c r="N52" s="132" t="s">
        <v>74</v>
      </c>
      <c r="O52" s="166">
        <v>0</v>
      </c>
      <c r="V52" s="147" t="s">
        <v>171</v>
      </c>
      <c r="W52" s="142">
        <v>400</v>
      </c>
      <c r="X52" s="135" t="s">
        <v>225</v>
      </c>
    </row>
    <row r="53" spans="1:24" ht="13.8" thickBot="1">
      <c r="A53" s="283" t="s">
        <v>159</v>
      </c>
      <c r="B53" s="284"/>
      <c r="C53" s="284"/>
      <c r="D53" s="284"/>
      <c r="E53" s="285"/>
      <c r="F53" s="39"/>
      <c r="G53" s="40"/>
      <c r="H53" s="91">
        <v>1</v>
      </c>
      <c r="I53" s="72">
        <f t="shared" si="0"/>
        <v>50</v>
      </c>
      <c r="J53" s="74">
        <v>50</v>
      </c>
      <c r="K53" s="3"/>
      <c r="L53" s="136" t="s">
        <v>50</v>
      </c>
      <c r="M53" s="163">
        <v>3.06</v>
      </c>
      <c r="N53" s="148" t="s">
        <v>66</v>
      </c>
      <c r="O53" s="162">
        <v>0.6</v>
      </c>
      <c r="Q53" s="287" t="s">
        <v>172</v>
      </c>
      <c r="R53" s="127"/>
    </row>
    <row r="54" spans="1:24" ht="13.8" thickBot="1">
      <c r="A54" s="350"/>
      <c r="B54" s="351"/>
      <c r="C54" s="351"/>
      <c r="D54" s="351"/>
      <c r="E54" s="352"/>
      <c r="F54" s="46"/>
      <c r="G54" s="47"/>
      <c r="H54" s="93"/>
      <c r="I54" s="78"/>
      <c r="J54" s="74"/>
      <c r="K54" s="3"/>
      <c r="L54" s="136" t="s">
        <v>51</v>
      </c>
      <c r="M54" s="163">
        <v>2.66</v>
      </c>
      <c r="N54" s="149" t="s">
        <v>41</v>
      </c>
      <c r="O54" s="164">
        <v>0.7</v>
      </c>
      <c r="Q54" s="128" t="s">
        <v>164</v>
      </c>
      <c r="R54" s="129" t="s">
        <v>40</v>
      </c>
      <c r="V54" s="365" t="s">
        <v>186</v>
      </c>
      <c r="W54" s="366"/>
    </row>
    <row r="55" spans="1:24" ht="13.8" thickBot="1">
      <c r="A55" s="62" t="s">
        <v>6</v>
      </c>
      <c r="B55" s="63"/>
      <c r="C55" s="63"/>
      <c r="D55" s="63"/>
      <c r="E55" s="63"/>
      <c r="F55" s="63"/>
      <c r="G55" s="63"/>
      <c r="H55" s="64"/>
      <c r="I55" s="48">
        <f>SUM(I8:I54)</f>
        <v>1548.5300000000002</v>
      </c>
      <c r="J55" s="49"/>
      <c r="L55" s="150" t="s">
        <v>52</v>
      </c>
      <c r="M55" s="164">
        <v>4.05</v>
      </c>
      <c r="Q55" s="132" t="s">
        <v>74</v>
      </c>
      <c r="R55" s="133">
        <v>0</v>
      </c>
      <c r="V55" s="128" t="s">
        <v>164</v>
      </c>
      <c r="W55" s="129" t="s">
        <v>40</v>
      </c>
    </row>
    <row r="56" spans="1:24">
      <c r="A56" s="21"/>
      <c r="B56" s="22"/>
      <c r="C56" s="22"/>
      <c r="D56" s="22"/>
      <c r="E56" s="22"/>
      <c r="F56" s="22"/>
      <c r="G56" s="22"/>
      <c r="H56" s="22"/>
      <c r="I56" s="23"/>
      <c r="J56" s="20"/>
      <c r="L56" s="151" t="s">
        <v>53</v>
      </c>
      <c r="M56" s="162">
        <v>0.9</v>
      </c>
      <c r="Q56" s="140" t="s">
        <v>173</v>
      </c>
      <c r="R56" s="139">
        <v>87</v>
      </c>
      <c r="V56" s="132" t="s">
        <v>74</v>
      </c>
      <c r="W56" s="133">
        <v>0</v>
      </c>
    </row>
    <row r="57" spans="1:24">
      <c r="A57" s="21" t="s">
        <v>7</v>
      </c>
      <c r="B57" s="22"/>
      <c r="C57" s="22"/>
      <c r="D57" s="22"/>
      <c r="E57" s="51" t="s">
        <v>81</v>
      </c>
      <c r="F57" s="94">
        <v>1.1000000000000001</v>
      </c>
      <c r="G57" s="22"/>
      <c r="H57" s="22"/>
      <c r="I57" s="52">
        <f>I55*F57</f>
        <v>1703.3830000000003</v>
      </c>
      <c r="J57" s="20"/>
      <c r="L57" s="136" t="s">
        <v>54</v>
      </c>
      <c r="M57" s="163">
        <v>1.25</v>
      </c>
      <c r="Q57" s="140" t="s">
        <v>174</v>
      </c>
      <c r="R57" s="137">
        <v>135</v>
      </c>
      <c r="V57" s="140" t="s">
        <v>12</v>
      </c>
      <c r="W57" s="139">
        <v>264</v>
      </c>
    </row>
    <row r="58" spans="1:24" ht="13.8" thickBot="1">
      <c r="A58" s="345" t="s">
        <v>8</v>
      </c>
      <c r="B58" s="346"/>
      <c r="C58" s="346"/>
      <c r="D58" s="94">
        <v>24</v>
      </c>
      <c r="E58" s="51" t="s">
        <v>81</v>
      </c>
      <c r="F58" s="51">
        <v>55</v>
      </c>
      <c r="G58" s="22"/>
      <c r="H58" s="22"/>
      <c r="I58" s="52">
        <f>F58*D58</f>
        <v>1320</v>
      </c>
      <c r="J58" s="20"/>
      <c r="K58" s="7"/>
      <c r="L58" s="136" t="s">
        <v>55</v>
      </c>
      <c r="M58" s="163">
        <v>1.45</v>
      </c>
      <c r="O58" s="4"/>
      <c r="Q58" s="145"/>
      <c r="R58" s="144"/>
      <c r="V58" s="140"/>
      <c r="W58" s="137"/>
    </row>
    <row r="59" spans="1:24" ht="13.8" thickBot="1">
      <c r="A59" s="345" t="s">
        <v>279</v>
      </c>
      <c r="B59" s="346"/>
      <c r="C59" s="346"/>
      <c r="D59" s="94">
        <v>0</v>
      </c>
      <c r="E59" s="51" t="s">
        <v>81</v>
      </c>
      <c r="F59" s="51">
        <v>90</v>
      </c>
      <c r="G59" s="22"/>
      <c r="H59" s="22"/>
      <c r="I59" s="53">
        <f>F59*D59</f>
        <v>0</v>
      </c>
      <c r="J59" s="20"/>
      <c r="K59" s="7"/>
      <c r="L59" s="136" t="s">
        <v>56</v>
      </c>
      <c r="M59" s="163">
        <v>3.53</v>
      </c>
      <c r="V59" s="156"/>
      <c r="W59" s="155"/>
      <c r="X59" s="1"/>
    </row>
    <row r="60" spans="1:24">
      <c r="A60" s="21" t="s">
        <v>9</v>
      </c>
      <c r="B60" s="22"/>
      <c r="C60" s="22"/>
      <c r="D60" s="94">
        <v>0</v>
      </c>
      <c r="E60" s="51" t="s">
        <v>81</v>
      </c>
      <c r="F60" s="51">
        <v>60</v>
      </c>
      <c r="G60" s="54"/>
      <c r="H60" s="22"/>
      <c r="I60" s="52">
        <f>F60*D60</f>
        <v>0</v>
      </c>
      <c r="J60" s="20"/>
      <c r="K60" s="7"/>
      <c r="L60" s="136" t="s">
        <v>57</v>
      </c>
      <c r="M60" s="163">
        <v>4.17</v>
      </c>
      <c r="Q60" s="287" t="s">
        <v>158</v>
      </c>
      <c r="R60" s="127"/>
    </row>
    <row r="61" spans="1:24" ht="13.8" thickBot="1">
      <c r="A61" s="21"/>
      <c r="B61" s="22"/>
      <c r="C61" s="22"/>
      <c r="D61" s="51"/>
      <c r="E61" s="51"/>
      <c r="F61" s="51"/>
      <c r="G61" s="22"/>
      <c r="H61" s="22"/>
      <c r="I61" s="23"/>
      <c r="J61" s="20"/>
      <c r="K61" s="7"/>
      <c r="L61" s="150" t="s">
        <v>58</v>
      </c>
      <c r="M61" s="297">
        <v>7.06</v>
      </c>
      <c r="Q61" s="128" t="s">
        <v>164</v>
      </c>
      <c r="R61" s="129" t="s">
        <v>40</v>
      </c>
    </row>
    <row r="62" spans="1:24" ht="14.4" thickTop="1" thickBot="1">
      <c r="A62" s="55" t="s">
        <v>10</v>
      </c>
      <c r="B62" s="22"/>
      <c r="C62" s="22"/>
      <c r="D62" s="51"/>
      <c r="E62" s="51"/>
      <c r="F62" s="51"/>
      <c r="G62" s="22"/>
      <c r="H62" s="22"/>
      <c r="I62" s="298">
        <f>I57+I58+I59+I60</f>
        <v>3023.3830000000003</v>
      </c>
      <c r="J62" s="20"/>
      <c r="K62" s="7"/>
      <c r="L62" s="132" t="s">
        <v>59</v>
      </c>
      <c r="M62" s="166">
        <v>1.95</v>
      </c>
      <c r="Q62" s="178" t="s">
        <v>74</v>
      </c>
      <c r="R62" s="133">
        <v>0</v>
      </c>
    </row>
    <row r="63" spans="1:24" ht="14.4" thickTop="1" thickBot="1">
      <c r="A63" s="21"/>
      <c r="B63" s="22"/>
      <c r="C63" s="22"/>
      <c r="D63" s="51"/>
      <c r="E63" s="51"/>
      <c r="F63" s="51"/>
      <c r="G63" s="22"/>
      <c r="H63" s="22"/>
      <c r="I63" s="23"/>
      <c r="J63" s="20"/>
      <c r="K63" s="7"/>
      <c r="L63" s="150" t="s">
        <v>60</v>
      </c>
      <c r="M63" s="164">
        <v>2.1</v>
      </c>
      <c r="Q63" s="140" t="s">
        <v>175</v>
      </c>
      <c r="R63" s="139">
        <v>59</v>
      </c>
    </row>
    <row r="64" spans="1:24" ht="13.8" thickBot="1">
      <c r="A64" s="24" t="s">
        <v>11</v>
      </c>
      <c r="B64" s="22" t="s">
        <v>45</v>
      </c>
      <c r="C64" s="54"/>
      <c r="D64" s="51">
        <v>0</v>
      </c>
      <c r="E64" s="51" t="s">
        <v>81</v>
      </c>
      <c r="F64" s="56">
        <v>30</v>
      </c>
      <c r="G64" s="54"/>
      <c r="H64" s="22"/>
      <c r="I64" s="57">
        <f>D64*F64</f>
        <v>0</v>
      </c>
      <c r="J64" s="21"/>
      <c r="K64" s="7"/>
      <c r="L64" s="151" t="s">
        <v>68</v>
      </c>
      <c r="M64" s="162">
        <v>2.9</v>
      </c>
      <c r="P64" s="4"/>
      <c r="Q64" s="140" t="s">
        <v>176</v>
      </c>
      <c r="R64" s="137">
        <v>60</v>
      </c>
    </row>
    <row r="65" spans="1:18" ht="13.8" thickBot="1">
      <c r="A65" s="65"/>
      <c r="B65" s="34"/>
      <c r="C65" s="66"/>
      <c r="D65" s="286"/>
      <c r="E65" s="286"/>
      <c r="F65" s="67"/>
      <c r="G65" s="34"/>
      <c r="H65" s="34"/>
      <c r="I65" s="68"/>
      <c r="J65" s="54"/>
      <c r="K65" s="7"/>
      <c r="L65" s="150" t="s">
        <v>61</v>
      </c>
      <c r="M65" s="164">
        <v>3.2</v>
      </c>
      <c r="Q65" s="143" t="s">
        <v>177</v>
      </c>
      <c r="R65" s="144">
        <v>35</v>
      </c>
    </row>
    <row r="66" spans="1:18" ht="13.8" thickBot="1">
      <c r="A66" s="24"/>
      <c r="B66" s="22"/>
      <c r="C66" s="54"/>
      <c r="D66" s="51"/>
      <c r="E66" s="50"/>
      <c r="F66" s="56"/>
      <c r="G66" s="22"/>
      <c r="H66" s="22"/>
      <c r="I66" s="69"/>
      <c r="J66" s="20"/>
      <c r="K66" s="7"/>
      <c r="L66" s="151" t="s">
        <v>62</v>
      </c>
      <c r="M66" s="162">
        <v>4.6500000000000004</v>
      </c>
    </row>
    <row r="67" spans="1:18" ht="13.8" thickBot="1">
      <c r="A67" s="24"/>
      <c r="B67" s="58"/>
      <c r="C67" s="58"/>
      <c r="D67" s="58"/>
      <c r="E67" s="58"/>
      <c r="F67" s="58"/>
      <c r="G67" s="22"/>
      <c r="H67" s="54"/>
      <c r="I67" s="22"/>
      <c r="J67" s="22"/>
      <c r="K67" s="7"/>
      <c r="L67" s="150" t="s">
        <v>63</v>
      </c>
      <c r="M67" s="164">
        <v>5.2</v>
      </c>
      <c r="Q67" s="365" t="s">
        <v>178</v>
      </c>
      <c r="R67" s="366"/>
    </row>
    <row r="68" spans="1:18" ht="13.8" thickBot="1">
      <c r="A68" s="21"/>
      <c r="B68" s="22"/>
      <c r="C68" s="22"/>
      <c r="D68" s="22"/>
      <c r="E68" s="59"/>
      <c r="F68" s="22"/>
      <c r="G68" s="22"/>
      <c r="H68" s="22"/>
      <c r="I68" s="70"/>
      <c r="L68" s="151" t="s">
        <v>64</v>
      </c>
      <c r="M68" s="162">
        <v>7.15</v>
      </c>
      <c r="Q68" s="128" t="s">
        <v>164</v>
      </c>
      <c r="R68" s="129" t="s">
        <v>40</v>
      </c>
    </row>
    <row r="69" spans="1:18" ht="13.8" thickBot="1">
      <c r="A69" s="21"/>
      <c r="B69" s="22"/>
      <c r="C69" s="22"/>
      <c r="D69" s="22"/>
      <c r="E69" s="22"/>
      <c r="F69" s="22"/>
      <c r="G69" s="22"/>
      <c r="H69" s="22"/>
      <c r="I69" s="22"/>
      <c r="L69" s="150" t="s">
        <v>65</v>
      </c>
      <c r="M69" s="164">
        <v>7.9</v>
      </c>
      <c r="Q69" s="132" t="s">
        <v>74</v>
      </c>
      <c r="R69" s="131">
        <v>0</v>
      </c>
    </row>
    <row r="70" spans="1:18">
      <c r="Q70" s="179" t="s">
        <v>222</v>
      </c>
      <c r="R70" s="137">
        <v>65</v>
      </c>
    </row>
    <row r="71" spans="1:18">
      <c r="Q71" s="140" t="s">
        <v>84</v>
      </c>
      <c r="R71" s="137">
        <v>195</v>
      </c>
    </row>
    <row r="72" spans="1:18">
      <c r="L72" s="367"/>
      <c r="M72" s="368"/>
      <c r="Q72" s="140" t="s">
        <v>179</v>
      </c>
      <c r="R72" s="137">
        <v>420</v>
      </c>
    </row>
    <row r="73" spans="1:18" ht="13.8" thickBot="1">
      <c r="Q73" s="143" t="s">
        <v>180</v>
      </c>
      <c r="R73" s="144">
        <v>170</v>
      </c>
    </row>
  </sheetData>
  <mergeCells count="46">
    <mergeCell ref="A58:C58"/>
    <mergeCell ref="A59:C59"/>
    <mergeCell ref="Q67:R67"/>
    <mergeCell ref="L72:M72"/>
    <mergeCell ref="A45:E45"/>
    <mergeCell ref="A46:E46"/>
    <mergeCell ref="V46:W46"/>
    <mergeCell ref="A47:E47"/>
    <mergeCell ref="A54:E54"/>
    <mergeCell ref="V54:W54"/>
    <mergeCell ref="A38:E38"/>
    <mergeCell ref="A40:E40"/>
    <mergeCell ref="A41:E41"/>
    <mergeCell ref="A42:E42"/>
    <mergeCell ref="A43:E43"/>
    <mergeCell ref="A44:E44"/>
    <mergeCell ref="A37:E37"/>
    <mergeCell ref="A25:E25"/>
    <mergeCell ref="A26:E26"/>
    <mergeCell ref="A27:E27"/>
    <mergeCell ref="A28:E28"/>
    <mergeCell ref="A30:E30"/>
    <mergeCell ref="A31:E31"/>
    <mergeCell ref="A32:E32"/>
    <mergeCell ref="A33:E33"/>
    <mergeCell ref="A34:E34"/>
    <mergeCell ref="A35:E35"/>
    <mergeCell ref="A36:E36"/>
    <mergeCell ref="A24:E24"/>
    <mergeCell ref="A9:E9"/>
    <mergeCell ref="A10:E10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H6:I6"/>
    <mergeCell ref="A1:I1"/>
    <mergeCell ref="D2:G2"/>
    <mergeCell ref="B4:E4"/>
    <mergeCell ref="H4:I4"/>
    <mergeCell ref="H5:I5"/>
  </mergeCells>
  <dataValidations count="17">
    <dataValidation type="list" allowBlank="1" showInputMessage="1" showErrorMessage="1" sqref="F30:F31">
      <formula1>$L$30:$L$44</formula1>
    </dataValidation>
    <dataValidation type="list" showInputMessage="1" showErrorMessage="1" sqref="F37">
      <formula1>$N$48:$N$51</formula1>
    </dataValidation>
    <dataValidation type="list" allowBlank="1" showInputMessage="1" showErrorMessage="1" sqref="F38">
      <formula1>$N$52:$N$54</formula1>
    </dataValidation>
    <dataValidation type="list" allowBlank="1" showInputMessage="1" showErrorMessage="1" sqref="F35:F36 F14">
      <formula1>$L$48:$L$69</formula1>
    </dataValidation>
    <dataValidation type="list" allowBlank="1" showInputMessage="1" showErrorMessage="1" sqref="F24">
      <formula1>$M$10:$M$16</formula1>
    </dataValidation>
    <dataValidation type="list" allowBlank="1" showInputMessage="1" showErrorMessage="1" sqref="F26">
      <formula1>$L$21:$L$26</formula1>
    </dataValidation>
    <dataValidation type="list" allowBlank="1" showInputMessage="1" showErrorMessage="1" sqref="F25">
      <formula1>$R$10:$R$15</formula1>
    </dataValidation>
    <dataValidation type="list" allowBlank="1" showInputMessage="1" showErrorMessage="1" sqref="F27">
      <formula1>$R$20:$R$25</formula1>
    </dataValidation>
    <dataValidation type="list" allowBlank="1" showInputMessage="1" showErrorMessage="1" sqref="F40:F42">
      <formula1>$Q$30:$Q$43</formula1>
    </dataValidation>
    <dataValidation type="list" allowBlank="1" showInputMessage="1" showErrorMessage="1" sqref="F33">
      <formula1>$V$10:$V$44</formula1>
    </dataValidation>
    <dataValidation type="list" allowBlank="1" showInputMessage="1" showErrorMessage="1" sqref="F50">
      <formula1>$Q$69:$Q$73</formula1>
    </dataValidation>
    <dataValidation type="list" allowBlank="1" showInputMessage="1" showErrorMessage="1" sqref="F49">
      <formula1>$V$48:$V$52</formula1>
    </dataValidation>
    <dataValidation type="list" allowBlank="1" showInputMessage="1" showErrorMessage="1" sqref="F45">
      <formula1>$Q$62:$Q$65</formula1>
    </dataValidation>
    <dataValidation type="list" allowBlank="1" showInputMessage="1" showErrorMessage="1" sqref="F44">
      <formula1>$Q$55:$Q$58</formula1>
    </dataValidation>
    <dataValidation type="list" allowBlank="1" showInputMessage="1" showErrorMessage="1" sqref="F43">
      <formula1>$Q$48:$Q$51</formula1>
    </dataValidation>
    <dataValidation type="list" allowBlank="1" showInputMessage="1" showErrorMessage="1" sqref="F47">
      <formula1>$V$56:$V$58</formula1>
    </dataValidation>
    <dataValidation type="list" allowBlank="1" showInputMessage="1" showErrorMessage="1" sqref="F11">
      <formula1>$Y10:$Y18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F23" sqref="F23"/>
    </sheetView>
  </sheetViews>
  <sheetFormatPr baseColWidth="10" defaultRowHeight="13.2"/>
  <sheetData>
    <row r="1" spans="1:10" ht="18" thickBot="1">
      <c r="A1" s="337" t="s">
        <v>328</v>
      </c>
      <c r="B1" s="338"/>
      <c r="C1" s="338"/>
      <c r="D1" s="338"/>
      <c r="E1" s="338"/>
      <c r="F1" s="338"/>
      <c r="G1" s="338"/>
      <c r="H1" s="338"/>
      <c r="I1" s="338"/>
      <c r="J1" s="339"/>
    </row>
    <row r="2" spans="1:10" ht="13.8" thickBot="1">
      <c r="A2" s="215" t="s">
        <v>287</v>
      </c>
      <c r="B2" s="216">
        <f ca="1">TODAY()</f>
        <v>43994</v>
      </c>
      <c r="C2" s="215" t="s">
        <v>288</v>
      </c>
      <c r="D2" s="340" t="str">
        <f>DEPOSE!D2</f>
        <v>Collège PASTEUR CAEN</v>
      </c>
      <c r="E2" s="341"/>
      <c r="F2" s="341"/>
      <c r="G2" s="341"/>
      <c r="H2" s="342"/>
      <c r="I2" s="215" t="s">
        <v>15</v>
      </c>
      <c r="J2" s="217"/>
    </row>
    <row r="3" spans="1:10">
      <c r="A3" s="218"/>
      <c r="B3" s="219"/>
      <c r="C3" s="220"/>
      <c r="D3" s="220"/>
      <c r="E3" s="219"/>
      <c r="F3" s="219"/>
      <c r="G3" s="221"/>
      <c r="H3" s="222"/>
      <c r="I3" s="1"/>
      <c r="J3" s="223"/>
    </row>
    <row r="4" spans="1:10">
      <c r="A4" s="224"/>
      <c r="B4" s="225" t="s">
        <v>289</v>
      </c>
      <c r="C4" s="343" t="s">
        <v>319</v>
      </c>
      <c r="D4" s="344"/>
      <c r="E4" s="344"/>
      <c r="F4" s="344"/>
      <c r="G4" s="344"/>
      <c r="H4" s="344"/>
      <c r="I4" s="1"/>
      <c r="J4" s="223"/>
    </row>
    <row r="5" spans="1:10" ht="13.8" thickBot="1">
      <c r="A5" s="226"/>
      <c r="B5" s="227"/>
      <c r="C5" s="227"/>
      <c r="D5" s="227"/>
      <c r="E5" s="227"/>
      <c r="F5" s="227"/>
      <c r="G5" s="227"/>
      <c r="H5" s="227"/>
      <c r="I5" s="227"/>
      <c r="J5" s="228"/>
    </row>
    <row r="6" spans="1:10">
      <c r="A6" s="229"/>
      <c r="B6" s="230"/>
      <c r="C6" s="231"/>
      <c r="D6" s="232"/>
      <c r="E6" s="233"/>
      <c r="F6" s="233"/>
      <c r="G6" s="233"/>
      <c r="H6" s="233"/>
      <c r="I6" s="234"/>
      <c r="J6" s="180"/>
    </row>
    <row r="7" spans="1:10">
      <c r="A7" s="6"/>
      <c r="B7" s="1"/>
      <c r="C7" s="235"/>
      <c r="D7" s="236"/>
      <c r="E7" s="1"/>
      <c r="F7" s="1"/>
      <c r="G7" s="1"/>
      <c r="H7" s="1"/>
      <c r="I7" s="237"/>
      <c r="J7" s="186"/>
    </row>
    <row r="8" spans="1:10">
      <c r="A8" s="6"/>
      <c r="B8" s="1"/>
      <c r="C8" s="238"/>
      <c r="D8" s="239"/>
      <c r="E8" s="1"/>
      <c r="F8" s="1"/>
      <c r="G8" s="1"/>
      <c r="H8" s="1"/>
      <c r="I8" s="237"/>
      <c r="J8" s="186"/>
    </row>
    <row r="9" spans="1:10">
      <c r="A9" s="6"/>
      <c r="B9" s="1"/>
      <c r="C9" s="240"/>
      <c r="D9" s="241"/>
      <c r="E9" s="1"/>
      <c r="F9" s="1"/>
      <c r="G9" s="1"/>
      <c r="H9" s="1"/>
      <c r="I9" s="237"/>
      <c r="J9" s="186"/>
    </row>
    <row r="10" spans="1:10">
      <c r="A10" s="6"/>
      <c r="B10" s="1"/>
      <c r="C10" s="240"/>
      <c r="D10" s="241"/>
      <c r="E10" s="1"/>
      <c r="F10" s="1"/>
      <c r="G10" s="1"/>
      <c r="H10" s="1"/>
      <c r="I10" s="237"/>
      <c r="J10" s="186"/>
    </row>
    <row r="11" spans="1:10">
      <c r="A11" s="6"/>
      <c r="B11" s="242"/>
      <c r="C11" s="243"/>
      <c r="D11" s="244"/>
      <c r="E11" s="245"/>
      <c r="F11" s="1"/>
      <c r="G11" s="1"/>
      <c r="H11" s="246"/>
      <c r="I11" s="237"/>
      <c r="J11" s="186"/>
    </row>
    <row r="12" spans="1:10">
      <c r="A12" s="6"/>
      <c r="B12" s="1"/>
      <c r="C12" s="1"/>
      <c r="D12" s="1"/>
      <c r="E12" s="239"/>
      <c r="F12" s="214"/>
      <c r="G12" s="247"/>
      <c r="H12" s="1"/>
      <c r="I12" s="237"/>
      <c r="J12" s="248"/>
    </row>
    <row r="13" spans="1:10">
      <c r="A13" s="6"/>
      <c r="B13" s="1"/>
      <c r="C13" s="116"/>
      <c r="D13" s="1"/>
      <c r="E13" s="245"/>
      <c r="F13" s="1"/>
      <c r="G13" s="1"/>
      <c r="H13" s="1"/>
      <c r="I13" s="237"/>
      <c r="J13" s="186"/>
    </row>
    <row r="14" spans="1:10">
      <c r="A14" s="6"/>
      <c r="B14" s="1"/>
      <c r="C14" s="116"/>
      <c r="D14" s="1"/>
      <c r="E14" s="245"/>
      <c r="F14" s="1"/>
      <c r="G14" s="1"/>
      <c r="H14" s="1"/>
      <c r="I14" s="237"/>
      <c r="J14" s="186"/>
    </row>
    <row r="15" spans="1:10">
      <c r="A15" s="6"/>
      <c r="B15" s="249"/>
      <c r="C15" s="1"/>
      <c r="D15" s="1"/>
      <c r="E15" s="239"/>
      <c r="F15" s="1"/>
      <c r="G15" s="116"/>
      <c r="H15" s="1"/>
      <c r="I15" s="237"/>
      <c r="J15" s="186"/>
    </row>
    <row r="16" spans="1:10">
      <c r="A16" s="6"/>
      <c r="B16" s="249"/>
      <c r="C16" s="1"/>
      <c r="D16" s="1"/>
      <c r="E16" s="1"/>
      <c r="F16" s="1"/>
      <c r="G16" s="1"/>
      <c r="H16" s="1"/>
      <c r="I16" s="237"/>
      <c r="J16" s="186"/>
    </row>
    <row r="17" spans="1:10">
      <c r="A17" s="6"/>
      <c r="B17" s="249"/>
      <c r="C17" s="1"/>
      <c r="D17" s="1"/>
      <c r="E17" s="1"/>
      <c r="F17" s="250"/>
      <c r="G17" s="1"/>
      <c r="H17" s="223"/>
      <c r="I17" s="237"/>
      <c r="J17" s="251"/>
    </row>
    <row r="18" spans="1:10">
      <c r="A18" s="6"/>
      <c r="B18" s="249"/>
      <c r="C18" s="1"/>
      <c r="D18" s="1"/>
      <c r="E18" s="1"/>
      <c r="F18" s="250"/>
      <c r="G18" s="1"/>
      <c r="H18" s="223"/>
      <c r="I18" s="237"/>
      <c r="J18" s="251"/>
    </row>
    <row r="19" spans="1:10" ht="13.8" thickBot="1">
      <c r="A19" s="226"/>
      <c r="B19" s="252"/>
      <c r="C19" s="227"/>
      <c r="D19" s="227"/>
      <c r="E19" s="227"/>
      <c r="F19" s="253"/>
      <c r="G19" s="227"/>
      <c r="H19" s="228"/>
      <c r="I19" s="254"/>
      <c r="J19" s="255"/>
    </row>
    <row r="20" spans="1:10">
      <c r="A20" s="256" t="s">
        <v>310</v>
      </c>
      <c r="B20" s="246"/>
      <c r="C20" s="246"/>
      <c r="D20" s="246"/>
      <c r="E20" s="246"/>
      <c r="F20" s="246"/>
      <c r="G20" s="245"/>
      <c r="H20" s="245"/>
      <c r="I20" s="245"/>
      <c r="J20" s="257">
        <f>SUM(J6:J19)</f>
        <v>0</v>
      </c>
    </row>
    <row r="21" spans="1:10">
      <c r="A21" s="258"/>
      <c r="B21" s="246"/>
      <c r="C21" s="246"/>
      <c r="D21" s="246"/>
      <c r="E21" s="246"/>
      <c r="F21" s="246"/>
      <c r="G21" s="245"/>
      <c r="H21" s="245"/>
      <c r="I21" s="245"/>
      <c r="J21" s="259"/>
    </row>
    <row r="22" spans="1:10">
      <c r="A22" s="258" t="s">
        <v>7</v>
      </c>
      <c r="B22" s="246"/>
      <c r="C22" s="115"/>
      <c r="D22" s="115"/>
      <c r="E22" s="260" t="s">
        <v>81</v>
      </c>
      <c r="F22" s="239">
        <v>1.25</v>
      </c>
      <c r="G22" s="245"/>
      <c r="H22" s="245"/>
      <c r="I22" s="245"/>
      <c r="J22" s="261">
        <f>J20*F22</f>
        <v>0</v>
      </c>
    </row>
    <row r="23" spans="1:10">
      <c r="A23" s="258" t="s">
        <v>311</v>
      </c>
      <c r="B23" s="246"/>
      <c r="C23" s="246"/>
      <c r="D23" s="262">
        <v>16</v>
      </c>
      <c r="E23" s="260" t="s">
        <v>81</v>
      </c>
      <c r="F23" s="260">
        <v>60</v>
      </c>
      <c r="G23" s="245"/>
      <c r="H23" s="245"/>
      <c r="I23" s="263"/>
      <c r="J23" s="264">
        <f>D23*F23</f>
        <v>960</v>
      </c>
    </row>
    <row r="24" spans="1:10">
      <c r="A24" s="258" t="s">
        <v>312</v>
      </c>
      <c r="B24" s="246"/>
      <c r="C24" s="246"/>
      <c r="D24" s="262">
        <v>0</v>
      </c>
      <c r="E24" s="260" t="s">
        <v>81</v>
      </c>
      <c r="F24" s="260">
        <v>90</v>
      </c>
      <c r="G24" s="245"/>
      <c r="H24" s="245"/>
      <c r="I24" s="263"/>
      <c r="J24" s="264">
        <f>D24*F24</f>
        <v>0</v>
      </c>
    </row>
    <row r="25" spans="1:10">
      <c r="A25" s="258" t="s">
        <v>159</v>
      </c>
      <c r="B25" s="246"/>
      <c r="C25" s="246"/>
      <c r="D25" s="246"/>
      <c r="E25" s="260"/>
      <c r="F25" s="260"/>
      <c r="G25" s="245"/>
      <c r="H25" s="245"/>
      <c r="I25" s="263"/>
      <c r="J25" s="264"/>
    </row>
    <row r="26" spans="1:10" ht="16.2" thickBot="1">
      <c r="A26" s="265"/>
      <c r="B26" s="266"/>
      <c r="C26" s="266"/>
      <c r="D26" s="266"/>
      <c r="E26" s="266"/>
      <c r="F26" s="245"/>
      <c r="G26" s="245"/>
      <c r="H26" s="245"/>
      <c r="I26" s="245"/>
      <c r="J26" s="267"/>
    </row>
    <row r="27" spans="1:10" ht="14.4" thickBot="1">
      <c r="A27" s="335" t="s">
        <v>313</v>
      </c>
      <c r="B27" s="336"/>
      <c r="C27" s="336"/>
      <c r="D27" s="336"/>
      <c r="E27" s="336"/>
      <c r="F27" s="336"/>
      <c r="G27" s="336"/>
      <c r="H27" s="245"/>
      <c r="I27" s="267"/>
      <c r="J27" s="268">
        <f>J22+J23+J24+J25</f>
        <v>960</v>
      </c>
    </row>
    <row r="28" spans="1:10">
      <c r="A28" s="6"/>
      <c r="B28" s="1"/>
      <c r="C28" s="1"/>
      <c r="D28" s="1"/>
      <c r="E28" s="1"/>
      <c r="F28" s="1"/>
      <c r="G28" s="1"/>
      <c r="H28" s="1"/>
      <c r="I28" s="1"/>
      <c r="J28" s="269"/>
    </row>
    <row r="29" spans="1:10">
      <c r="A29" s="6"/>
      <c r="B29" s="1"/>
      <c r="C29" s="1"/>
      <c r="D29" s="1"/>
      <c r="E29" s="1"/>
      <c r="F29" s="1"/>
      <c r="G29" s="1"/>
      <c r="H29" s="1"/>
      <c r="I29" s="1"/>
      <c r="J29" s="223"/>
    </row>
    <row r="30" spans="1:10">
      <c r="A30" s="6"/>
      <c r="B30" s="1"/>
      <c r="C30" s="1"/>
      <c r="D30" s="1"/>
      <c r="E30" s="1"/>
      <c r="F30" s="1"/>
      <c r="G30" s="1"/>
      <c r="H30" s="1"/>
      <c r="I30" s="1"/>
      <c r="J30" s="223"/>
    </row>
    <row r="31" spans="1:10">
      <c r="A31" s="6"/>
      <c r="B31" s="1"/>
      <c r="C31" s="1"/>
      <c r="D31" s="1"/>
      <c r="E31" s="1"/>
      <c r="F31" s="1"/>
      <c r="G31" s="1"/>
      <c r="H31" s="1"/>
      <c r="I31" s="1"/>
      <c r="J31" s="223"/>
    </row>
    <row r="32" spans="1:10">
      <c r="A32" s="224"/>
      <c r="B32" s="270" t="s">
        <v>289</v>
      </c>
      <c r="C32" s="343" t="s">
        <v>314</v>
      </c>
      <c r="D32" s="344"/>
      <c r="E32" s="344"/>
      <c r="F32" s="344"/>
      <c r="G32" s="344"/>
      <c r="H32" s="344"/>
      <c r="I32" s="1"/>
      <c r="J32" s="223"/>
    </row>
    <row r="33" spans="1:10" ht="13.8" thickBot="1">
      <c r="A33" s="226"/>
      <c r="B33" s="227"/>
      <c r="C33" s="1"/>
      <c r="D33" s="227"/>
      <c r="E33" s="227"/>
      <c r="F33" s="227"/>
      <c r="G33" s="227"/>
      <c r="H33" s="227" t="s">
        <v>322</v>
      </c>
      <c r="I33" s="227" t="s">
        <v>323</v>
      </c>
      <c r="J33" s="228" t="s">
        <v>324</v>
      </c>
    </row>
    <row r="34" spans="1:10">
      <c r="A34" s="229"/>
      <c r="B34" s="230"/>
      <c r="C34" s="231"/>
      <c r="D34" s="232"/>
      <c r="E34" s="233"/>
      <c r="F34" s="233"/>
      <c r="G34" s="233"/>
      <c r="H34" s="180"/>
      <c r="I34" s="234"/>
      <c r="J34" s="180"/>
    </row>
    <row r="35" spans="1:10">
      <c r="A35" s="6" t="s">
        <v>316</v>
      </c>
      <c r="B35" s="1"/>
      <c r="C35" s="235"/>
      <c r="D35" s="236"/>
      <c r="E35" s="1"/>
      <c r="F35" s="1"/>
      <c r="G35" s="1"/>
      <c r="H35" s="186"/>
      <c r="I35" s="237"/>
      <c r="J35" s="186"/>
    </row>
    <row r="36" spans="1:10">
      <c r="A36" s="6"/>
      <c r="B36" s="1"/>
      <c r="C36" s="238"/>
      <c r="D36" s="239"/>
      <c r="E36" s="1"/>
      <c r="F36" s="1"/>
      <c r="G36" s="1"/>
      <c r="H36" s="186"/>
      <c r="I36" s="237"/>
      <c r="J36" s="186"/>
    </row>
    <row r="37" spans="1:10">
      <c r="A37" s="6" t="s">
        <v>315</v>
      </c>
      <c r="B37" s="1"/>
      <c r="C37" s="240"/>
      <c r="D37" s="241"/>
      <c r="E37" s="1"/>
      <c r="F37" s="1"/>
      <c r="G37" s="1"/>
      <c r="H37" s="186"/>
      <c r="I37" s="237"/>
      <c r="J37" s="186"/>
    </row>
    <row r="38" spans="1:10">
      <c r="A38" s="6"/>
      <c r="B38" s="1"/>
      <c r="C38" s="240"/>
      <c r="D38" s="241"/>
      <c r="E38" s="1"/>
      <c r="F38" s="1"/>
      <c r="G38" s="1"/>
      <c r="H38" s="186"/>
      <c r="I38" s="237"/>
      <c r="J38" s="186"/>
    </row>
    <row r="39" spans="1:10">
      <c r="A39" s="6" t="s">
        <v>325</v>
      </c>
      <c r="B39" s="242"/>
      <c r="C39" s="243"/>
      <c r="D39" s="244"/>
      <c r="E39" s="245"/>
      <c r="F39" s="1"/>
      <c r="G39" s="1"/>
      <c r="H39" s="280">
        <v>404.7</v>
      </c>
      <c r="I39" s="237">
        <v>3</v>
      </c>
      <c r="J39" s="186">
        <f>H39*I39</f>
        <v>1214.0999999999999</v>
      </c>
    </row>
    <row r="40" spans="1:10">
      <c r="A40" s="6" t="s">
        <v>326</v>
      </c>
      <c r="B40" s="1"/>
      <c r="C40" s="1"/>
      <c r="D40" s="1"/>
      <c r="E40" s="239"/>
      <c r="F40" s="214"/>
      <c r="G40" s="247"/>
      <c r="H40" s="186">
        <v>381.5</v>
      </c>
      <c r="I40" s="237">
        <v>3</v>
      </c>
      <c r="J40" s="186">
        <f t="shared" ref="J40:J41" si="0">H40*I40</f>
        <v>1144.5</v>
      </c>
    </row>
    <row r="41" spans="1:10">
      <c r="A41" s="6" t="s">
        <v>327</v>
      </c>
      <c r="B41" s="1"/>
      <c r="C41" s="116"/>
      <c r="D41" s="1"/>
      <c r="E41" s="245"/>
      <c r="F41" s="1"/>
      <c r="G41" s="1"/>
      <c r="H41" s="186">
        <v>823.4</v>
      </c>
      <c r="I41" s="237">
        <v>1</v>
      </c>
      <c r="J41" s="186">
        <f t="shared" si="0"/>
        <v>823.4</v>
      </c>
    </row>
    <row r="42" spans="1:10">
      <c r="A42" s="6"/>
      <c r="B42" s="1"/>
      <c r="C42" s="116"/>
      <c r="D42" s="1"/>
      <c r="E42" s="245"/>
      <c r="F42" s="1"/>
      <c r="G42" s="1"/>
      <c r="H42" s="186"/>
      <c r="I42" s="237"/>
      <c r="J42" s="186"/>
    </row>
    <row r="43" spans="1:10">
      <c r="A43" s="6"/>
      <c r="B43" s="249"/>
      <c r="C43" s="1"/>
      <c r="D43" s="1"/>
      <c r="E43" s="239"/>
      <c r="F43" s="1"/>
      <c r="G43" s="116"/>
      <c r="H43" s="186"/>
      <c r="I43" s="237"/>
      <c r="J43" s="186"/>
    </row>
    <row r="44" spans="1:10">
      <c r="A44" s="6"/>
      <c r="B44" s="249"/>
      <c r="C44" s="1"/>
      <c r="D44" s="1"/>
      <c r="E44" s="1"/>
      <c r="F44" s="1"/>
      <c r="G44" s="1"/>
      <c r="H44" s="186"/>
      <c r="I44" s="237"/>
      <c r="J44" s="186"/>
    </row>
    <row r="45" spans="1:10">
      <c r="A45" s="6"/>
      <c r="B45" s="249"/>
      <c r="C45" s="1"/>
      <c r="D45" s="1"/>
      <c r="E45" s="1"/>
      <c r="F45" s="250"/>
      <c r="G45" s="1"/>
      <c r="H45" s="186"/>
      <c r="I45" s="237"/>
      <c r="J45" s="251"/>
    </row>
    <row r="46" spans="1:10">
      <c r="A46" s="6"/>
      <c r="B46" s="249"/>
      <c r="C46" s="1"/>
      <c r="D46" s="1"/>
      <c r="E46" s="1"/>
      <c r="F46" s="250"/>
      <c r="G46" s="1"/>
      <c r="H46" s="186"/>
      <c r="I46" s="237"/>
      <c r="J46" s="251"/>
    </row>
    <row r="47" spans="1:10" ht="13.8" thickBot="1">
      <c r="A47" s="226"/>
      <c r="B47" s="252"/>
      <c r="C47" s="227"/>
      <c r="D47" s="227"/>
      <c r="E47" s="227"/>
      <c r="F47" s="253"/>
      <c r="G47" s="227"/>
      <c r="H47" s="255"/>
      <c r="I47" s="254"/>
      <c r="J47" s="271"/>
    </row>
    <row r="48" spans="1:10" ht="13.8" thickBot="1">
      <c r="A48" s="258" t="s">
        <v>317</v>
      </c>
      <c r="B48" s="246"/>
      <c r="C48" s="246"/>
      <c r="D48" s="246"/>
      <c r="E48" s="246"/>
      <c r="F48" s="246"/>
      <c r="G48" s="246"/>
      <c r="H48" s="246"/>
      <c r="I48" s="245"/>
      <c r="J48" s="275">
        <f>SUM(J34:J47)</f>
        <v>3182</v>
      </c>
    </row>
    <row r="49" spans="1:10" ht="13.8" thickBot="1">
      <c r="A49" s="258" t="s">
        <v>318</v>
      </c>
      <c r="B49" s="246"/>
      <c r="C49" s="279">
        <v>0.56999999999999995</v>
      </c>
      <c r="D49" s="246"/>
      <c r="E49" s="246"/>
      <c r="F49" s="246"/>
      <c r="G49" s="246"/>
      <c r="H49" s="246"/>
      <c r="I49" s="245"/>
      <c r="J49" s="276">
        <f>J48*(1-C49)</f>
        <v>1368.2600000000002</v>
      </c>
    </row>
    <row r="50" spans="1:10">
      <c r="A50" s="258" t="s">
        <v>7</v>
      </c>
      <c r="B50" s="246"/>
      <c r="C50" s="115"/>
      <c r="D50" s="115"/>
      <c r="E50" s="260" t="s">
        <v>81</v>
      </c>
      <c r="F50" s="239">
        <v>1.25</v>
      </c>
      <c r="G50" s="245"/>
      <c r="H50" s="245"/>
      <c r="I50" s="245"/>
      <c r="J50" s="272">
        <f>J49*F50</f>
        <v>1710.3250000000003</v>
      </c>
    </row>
    <row r="51" spans="1:10">
      <c r="A51" s="258" t="s">
        <v>311</v>
      </c>
      <c r="B51" s="246"/>
      <c r="C51" s="246"/>
      <c r="D51" s="262">
        <v>2</v>
      </c>
      <c r="E51" s="260" t="s">
        <v>81</v>
      </c>
      <c r="F51" s="260">
        <v>55</v>
      </c>
      <c r="G51" s="245"/>
      <c r="H51" s="245"/>
      <c r="I51" s="263"/>
      <c r="J51" s="264">
        <f>D51*F51</f>
        <v>110</v>
      </c>
    </row>
    <row r="52" spans="1:10">
      <c r="A52" s="258" t="s">
        <v>312</v>
      </c>
      <c r="B52" s="246"/>
      <c r="C52" s="246"/>
      <c r="D52" s="262">
        <v>0</v>
      </c>
      <c r="E52" s="260" t="s">
        <v>81</v>
      </c>
      <c r="F52" s="260">
        <v>90</v>
      </c>
      <c r="G52" s="245"/>
      <c r="H52" s="245"/>
      <c r="I52" s="263"/>
      <c r="J52" s="264">
        <f>D52*F52</f>
        <v>0</v>
      </c>
    </row>
    <row r="53" spans="1:10">
      <c r="A53" s="258" t="s">
        <v>159</v>
      </c>
      <c r="B53" s="246"/>
      <c r="C53" s="246"/>
      <c r="D53" s="246"/>
      <c r="E53" s="260"/>
      <c r="F53" s="260"/>
      <c r="G53" s="245"/>
      <c r="H53" s="245"/>
      <c r="I53" s="263"/>
      <c r="J53" s="264"/>
    </row>
    <row r="54" spans="1:10" ht="16.2" thickBot="1">
      <c r="A54" s="265"/>
      <c r="B54" s="266"/>
      <c r="C54" s="266"/>
      <c r="D54" s="266"/>
      <c r="E54" s="266"/>
      <c r="F54" s="245"/>
      <c r="G54" s="245"/>
      <c r="H54" s="245"/>
      <c r="I54" s="245"/>
      <c r="J54" s="267"/>
    </row>
    <row r="55" spans="1:10" ht="14.4" thickBot="1">
      <c r="A55" s="335" t="s">
        <v>313</v>
      </c>
      <c r="B55" s="336"/>
      <c r="C55" s="336"/>
      <c r="D55" s="336"/>
      <c r="E55" s="336"/>
      <c r="F55" s="336"/>
      <c r="G55" s="336"/>
      <c r="H55" s="245"/>
      <c r="I55" s="267"/>
      <c r="J55" s="277">
        <f>J50+J51+J52+J53</f>
        <v>1820.3250000000003</v>
      </c>
    </row>
    <row r="56" spans="1:10">
      <c r="A56" s="273"/>
      <c r="B56" s="274"/>
      <c r="C56" s="274"/>
      <c r="D56" s="274"/>
      <c r="E56" s="274"/>
      <c r="F56" s="274"/>
      <c r="G56" s="274"/>
      <c r="H56" s="1"/>
      <c r="I56" s="1"/>
      <c r="J56" s="223"/>
    </row>
    <row r="57" spans="1:10">
      <c r="A57" s="6"/>
      <c r="B57" s="1"/>
      <c r="C57" s="1"/>
      <c r="D57" s="1"/>
      <c r="E57" s="1"/>
      <c r="F57" s="1"/>
      <c r="G57" s="1"/>
      <c r="H57" s="1"/>
      <c r="I57" s="1"/>
      <c r="J57" s="223"/>
    </row>
    <row r="58" spans="1:10">
      <c r="A58" s="6"/>
      <c r="B58" s="1"/>
      <c r="C58" s="1"/>
      <c r="D58" s="1"/>
      <c r="E58" s="1"/>
      <c r="F58" s="1"/>
      <c r="G58" s="1"/>
      <c r="H58" s="1"/>
      <c r="I58" s="1"/>
      <c r="J58" s="223"/>
    </row>
    <row r="59" spans="1:10">
      <c r="A59" s="6"/>
      <c r="B59" s="1"/>
      <c r="C59" s="1"/>
      <c r="D59" s="1"/>
      <c r="E59" s="1"/>
      <c r="F59" s="1"/>
      <c r="G59" s="1"/>
      <c r="H59" s="1"/>
      <c r="I59" s="1"/>
      <c r="J59" s="223"/>
    </row>
    <row r="60" spans="1:10">
      <c r="A60" s="6"/>
      <c r="B60" s="1"/>
      <c r="C60" s="1"/>
      <c r="D60" s="1"/>
      <c r="E60" s="1"/>
      <c r="F60" s="1"/>
      <c r="G60" s="1"/>
      <c r="H60" s="1"/>
      <c r="I60" s="1"/>
      <c r="J60" s="223"/>
    </row>
    <row r="61" spans="1:10">
      <c r="A61" s="6"/>
      <c r="B61" s="1"/>
      <c r="C61" s="1"/>
      <c r="D61" s="1"/>
      <c r="E61" s="1"/>
      <c r="F61" s="1"/>
      <c r="G61" s="1"/>
      <c r="H61" s="1"/>
      <c r="I61" s="1"/>
      <c r="J61" s="223"/>
    </row>
    <row r="62" spans="1:10">
      <c r="A62" s="6"/>
      <c r="B62" s="1"/>
      <c r="C62" s="1"/>
      <c r="D62" s="1"/>
      <c r="E62" s="1"/>
      <c r="F62" s="1"/>
      <c r="G62" s="1"/>
      <c r="H62" s="1"/>
      <c r="I62" s="1"/>
      <c r="J62" s="223"/>
    </row>
    <row r="63" spans="1:10">
      <c r="A63" s="6"/>
      <c r="B63" s="1"/>
      <c r="C63" s="1"/>
      <c r="D63" s="1"/>
      <c r="E63" s="1"/>
      <c r="F63" s="1"/>
      <c r="G63" s="1"/>
      <c r="H63" s="1"/>
      <c r="I63" s="1"/>
      <c r="J63" s="223"/>
    </row>
    <row r="64" spans="1:10">
      <c r="A64" s="6"/>
      <c r="B64" s="1"/>
      <c r="C64" s="1"/>
      <c r="D64" s="1"/>
      <c r="E64" s="1"/>
      <c r="F64" s="1"/>
      <c r="G64" s="1"/>
      <c r="H64" s="1"/>
      <c r="I64" s="1"/>
      <c r="J64" s="223"/>
    </row>
    <row r="65" spans="1:10" ht="13.8" thickBot="1">
      <c r="A65" s="226"/>
      <c r="B65" s="227"/>
      <c r="C65" s="227"/>
      <c r="D65" s="227"/>
      <c r="E65" s="227"/>
      <c r="F65" s="227"/>
      <c r="G65" s="227"/>
      <c r="H65" s="227"/>
      <c r="I65" s="227"/>
      <c r="J65" s="228"/>
    </row>
  </sheetData>
  <mergeCells count="6">
    <mergeCell ref="A55:G55"/>
    <mergeCell ref="A1:J1"/>
    <mergeCell ref="D2:H2"/>
    <mergeCell ref="C4:H4"/>
    <mergeCell ref="A27:G27"/>
    <mergeCell ref="C32:H32"/>
  </mergeCells>
  <dataValidations count="4">
    <dataValidation type="list" allowBlank="1" showInputMessage="1" showErrorMessage="1" sqref="E15">
      <formula1>$Q$16:$Q$18</formula1>
    </dataValidation>
    <dataValidation type="list" allowBlank="1" showInputMessage="1" showErrorMessage="1" sqref="E11 E39">
      <formula1>$T$16:$T$21</formula1>
    </dataValidation>
    <dataValidation type="list" allowBlank="1" showInputMessage="1" showErrorMessage="1" sqref="C6">
      <formula1>$R$7:$R$8</formula1>
    </dataValidation>
    <dataValidation type="list" allowBlank="1" showInputMessage="1" showErrorMessage="1" sqref="B6">
      <formula1>$T$7:$T$13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3</xdr:col>
                <xdr:colOff>419100</xdr:colOff>
                <xdr:row>7</xdr:row>
                <xdr:rowOff>38100</xdr:rowOff>
              </from>
              <to>
                <xdr:col>3</xdr:col>
                <xdr:colOff>716280</xdr:colOff>
                <xdr:row>9</xdr:row>
                <xdr:rowOff>129540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F35" sqref="F35"/>
    </sheetView>
  </sheetViews>
  <sheetFormatPr baseColWidth="10" defaultRowHeight="13.2"/>
  <cols>
    <col min="5" max="5" width="5" customWidth="1"/>
  </cols>
  <sheetData>
    <row r="1" spans="1:9" ht="16.2" thickBot="1">
      <c r="A1" s="355" t="s">
        <v>0</v>
      </c>
      <c r="B1" s="356"/>
      <c r="C1" s="356"/>
      <c r="D1" s="356"/>
      <c r="E1" s="356"/>
      <c r="F1" s="356"/>
      <c r="G1" s="356"/>
      <c r="H1" s="356"/>
      <c r="I1" s="357"/>
    </row>
    <row r="2" spans="1:9" ht="13.8" thickBot="1">
      <c r="A2" s="12" t="s">
        <v>13</v>
      </c>
      <c r="B2" s="192">
        <v>43283</v>
      </c>
      <c r="C2" s="14" t="s">
        <v>14</v>
      </c>
      <c r="D2" s="358" t="s">
        <v>282</v>
      </c>
      <c r="E2" s="359"/>
      <c r="F2" s="359"/>
      <c r="G2" s="360"/>
      <c r="H2" s="14" t="s">
        <v>15</v>
      </c>
      <c r="I2" s="13"/>
    </row>
    <row r="3" spans="1:9">
      <c r="A3" s="21"/>
      <c r="B3" s="22"/>
      <c r="C3" s="22"/>
      <c r="D3" s="22"/>
      <c r="E3" s="22"/>
      <c r="F3" s="22"/>
      <c r="G3" s="22"/>
      <c r="H3" s="22"/>
      <c r="I3" s="23"/>
    </row>
    <row r="4" spans="1:9">
      <c r="A4" s="24" t="s">
        <v>1</v>
      </c>
      <c r="B4" s="361" t="s">
        <v>272</v>
      </c>
      <c r="C4" s="361"/>
      <c r="D4" s="362"/>
      <c r="E4" s="362"/>
      <c r="F4" s="25"/>
      <c r="G4" s="25" t="s">
        <v>99</v>
      </c>
      <c r="H4" s="363">
        <v>5</v>
      </c>
      <c r="I4" s="364"/>
    </row>
    <row r="5" spans="1:9">
      <c r="A5" s="28" t="s">
        <v>2</v>
      </c>
      <c r="B5" s="29"/>
      <c r="C5" s="30"/>
      <c r="D5" s="30"/>
      <c r="E5" s="22"/>
      <c r="F5" s="25"/>
      <c r="G5" s="25" t="s">
        <v>100</v>
      </c>
      <c r="H5" s="363">
        <v>1200</v>
      </c>
      <c r="I5" s="364"/>
    </row>
    <row r="6" spans="1:9">
      <c r="A6" s="28"/>
      <c r="B6" s="30"/>
      <c r="C6" s="30"/>
      <c r="D6" s="30"/>
      <c r="E6" s="22"/>
      <c r="F6" s="25"/>
      <c r="G6" s="25" t="s">
        <v>101</v>
      </c>
      <c r="H6" s="353" t="s">
        <v>273</v>
      </c>
      <c r="I6" s="354"/>
    </row>
    <row r="7" spans="1:9" ht="13.8" thickBot="1">
      <c r="A7" s="33"/>
      <c r="B7" s="34"/>
      <c r="C7" s="34"/>
      <c r="D7" s="34"/>
      <c r="E7" s="34"/>
      <c r="F7" s="34"/>
      <c r="G7" s="22"/>
      <c r="H7" s="86" t="s">
        <v>137</v>
      </c>
      <c r="I7" s="35"/>
    </row>
    <row r="8" spans="1:9">
      <c r="A8" t="s">
        <v>160</v>
      </c>
      <c r="C8" t="s">
        <v>283</v>
      </c>
      <c r="F8" t="s">
        <v>284</v>
      </c>
      <c r="G8" s="135" t="s">
        <v>274</v>
      </c>
      <c r="H8">
        <v>1</v>
      </c>
      <c r="I8">
        <v>585</v>
      </c>
    </row>
    <row r="9" spans="1:9">
      <c r="A9" s="347" t="s">
        <v>275</v>
      </c>
      <c r="B9" s="348"/>
      <c r="C9" s="348"/>
      <c r="D9" s="348"/>
      <c r="E9" s="349"/>
      <c r="F9" s="198"/>
      <c r="G9" s="209"/>
      <c r="H9" s="205">
        <v>1</v>
      </c>
      <c r="I9">
        <v>100</v>
      </c>
    </row>
    <row r="10" spans="1:9">
      <c r="A10" s="347" t="s">
        <v>138</v>
      </c>
      <c r="B10" s="348"/>
      <c r="C10" s="348"/>
      <c r="D10" s="348"/>
      <c r="E10" s="349"/>
      <c r="F10" s="198"/>
      <c r="G10" s="209"/>
      <c r="H10" s="205"/>
      <c r="I10">
        <v>0</v>
      </c>
    </row>
    <row r="11" spans="1:9">
      <c r="A11" s="36" t="s">
        <v>136</v>
      </c>
      <c r="B11" s="37"/>
      <c r="C11" s="37"/>
      <c r="D11" s="37"/>
      <c r="E11" s="38"/>
      <c r="F11" s="199" t="s">
        <v>276</v>
      </c>
      <c r="G11" s="209"/>
      <c r="H11" s="206">
        <v>4</v>
      </c>
      <c r="I11">
        <v>144</v>
      </c>
    </row>
    <row r="12" spans="1:9">
      <c r="A12" s="347" t="s">
        <v>139</v>
      </c>
      <c r="B12" s="348"/>
      <c r="C12" s="348"/>
      <c r="D12" s="348"/>
      <c r="E12" s="349"/>
      <c r="F12" s="198"/>
      <c r="G12" s="209"/>
      <c r="H12" s="205"/>
      <c r="I12">
        <v>0</v>
      </c>
    </row>
    <row r="13" spans="1:9">
      <c r="A13" s="347" t="s">
        <v>140</v>
      </c>
      <c r="B13" s="348"/>
      <c r="C13" s="348"/>
      <c r="D13" s="348"/>
      <c r="E13" s="349"/>
      <c r="F13" s="198"/>
      <c r="G13" s="209"/>
      <c r="H13" s="205"/>
      <c r="I13">
        <v>0</v>
      </c>
    </row>
    <row r="14" spans="1:9">
      <c r="A14" s="347" t="s">
        <v>141</v>
      </c>
      <c r="B14" s="348"/>
      <c r="C14" s="348"/>
      <c r="D14" s="348"/>
      <c r="E14" s="349"/>
      <c r="F14" s="200" t="s">
        <v>277</v>
      </c>
      <c r="G14" s="209"/>
      <c r="H14" s="206">
        <v>10</v>
      </c>
      <c r="I14">
        <v>14.5</v>
      </c>
    </row>
    <row r="15" spans="1:9">
      <c r="A15" s="21"/>
      <c r="B15" s="22"/>
      <c r="C15" s="22"/>
      <c r="D15" s="22"/>
      <c r="E15" s="22"/>
      <c r="F15" s="45"/>
      <c r="G15" s="210"/>
      <c r="H15" s="207"/>
      <c r="I15">
        <v>0</v>
      </c>
    </row>
    <row r="16" spans="1:9">
      <c r="A16" t="s">
        <v>285</v>
      </c>
      <c r="G16" s="135"/>
      <c r="H16">
        <v>1</v>
      </c>
      <c r="I16">
        <v>555</v>
      </c>
    </row>
    <row r="17" spans="1:9">
      <c r="A17" s="36"/>
      <c r="B17" s="37"/>
      <c r="C17" s="37"/>
      <c r="D17" s="37"/>
      <c r="E17" s="38"/>
      <c r="F17" s="198"/>
      <c r="G17" s="209"/>
      <c r="H17" s="205"/>
      <c r="I17">
        <v>0</v>
      </c>
    </row>
    <row r="18" spans="1:9">
      <c r="A18" s="347" t="s">
        <v>142</v>
      </c>
      <c r="B18" s="348"/>
      <c r="C18" s="348"/>
      <c r="D18" s="348"/>
      <c r="E18" s="349"/>
      <c r="F18" s="198"/>
      <c r="G18" s="209"/>
      <c r="H18" s="205">
        <v>1</v>
      </c>
      <c r="I18">
        <v>50</v>
      </c>
    </row>
    <row r="19" spans="1:9">
      <c r="A19" s="347" t="s">
        <v>143</v>
      </c>
      <c r="B19" s="348"/>
      <c r="C19" s="348"/>
      <c r="D19" s="348"/>
      <c r="E19" s="349"/>
      <c r="F19" s="198"/>
      <c r="G19" s="209"/>
      <c r="H19" s="205">
        <v>1</v>
      </c>
      <c r="I19">
        <v>20</v>
      </c>
    </row>
    <row r="20" spans="1:9">
      <c r="A20" s="347" t="s">
        <v>144</v>
      </c>
      <c r="B20" s="348"/>
      <c r="C20" s="348"/>
      <c r="D20" s="348"/>
      <c r="E20" s="349"/>
      <c r="F20" s="198"/>
      <c r="G20" s="209"/>
      <c r="H20" s="205">
        <v>1</v>
      </c>
      <c r="I20">
        <v>50</v>
      </c>
    </row>
    <row r="21" spans="1:9">
      <c r="A21" s="347" t="s">
        <v>145</v>
      </c>
      <c r="B21" s="348"/>
      <c r="C21" s="348"/>
      <c r="D21" s="348"/>
      <c r="E21" s="349"/>
      <c r="F21" s="198"/>
      <c r="G21" s="209"/>
      <c r="H21" s="205">
        <v>1</v>
      </c>
      <c r="I21">
        <v>30</v>
      </c>
    </row>
    <row r="22" spans="1:9">
      <c r="A22" s="347" t="s">
        <v>146</v>
      </c>
      <c r="B22" s="348"/>
      <c r="C22" s="348"/>
      <c r="D22" s="348"/>
      <c r="E22" s="349"/>
      <c r="F22" s="198"/>
      <c r="G22" s="209"/>
      <c r="H22" s="205"/>
      <c r="I22">
        <v>0</v>
      </c>
    </row>
    <row r="23" spans="1:9">
      <c r="A23" s="36"/>
      <c r="B23" s="37"/>
      <c r="C23" s="37"/>
      <c r="D23" s="37"/>
      <c r="E23" s="38"/>
      <c r="F23" s="198"/>
      <c r="G23" s="209"/>
      <c r="H23" s="205"/>
      <c r="I23">
        <v>0</v>
      </c>
    </row>
    <row r="24" spans="1:9">
      <c r="A24" s="347" t="s">
        <v>3</v>
      </c>
      <c r="B24" s="348"/>
      <c r="C24" s="348"/>
      <c r="D24" s="348"/>
      <c r="E24" s="349"/>
      <c r="F24" s="201" t="s">
        <v>199</v>
      </c>
      <c r="G24" s="209"/>
      <c r="H24" s="205">
        <v>1</v>
      </c>
      <c r="I24">
        <v>46</v>
      </c>
    </row>
    <row r="25" spans="1:9">
      <c r="A25" s="347" t="s">
        <v>147</v>
      </c>
      <c r="B25" s="348"/>
      <c r="C25" s="348"/>
      <c r="D25" s="348"/>
      <c r="E25" s="349"/>
      <c r="F25" s="200" t="s">
        <v>74</v>
      </c>
      <c r="G25" s="209"/>
      <c r="H25" s="206"/>
      <c r="I25">
        <v>0</v>
      </c>
    </row>
    <row r="26" spans="1:9">
      <c r="A26" s="347" t="s">
        <v>149</v>
      </c>
      <c r="B26" s="348"/>
      <c r="C26" s="348"/>
      <c r="D26" s="348"/>
      <c r="E26" s="349"/>
      <c r="F26" s="200" t="s">
        <v>234</v>
      </c>
      <c r="G26" s="209"/>
      <c r="H26" s="206">
        <v>1</v>
      </c>
      <c r="I26">
        <v>52</v>
      </c>
    </row>
    <row r="27" spans="1:9">
      <c r="A27" s="347" t="s">
        <v>148</v>
      </c>
      <c r="B27" s="348"/>
      <c r="C27" s="348"/>
      <c r="D27" s="348"/>
      <c r="E27" s="349"/>
      <c r="F27" s="200" t="s">
        <v>74</v>
      </c>
      <c r="G27" s="209"/>
      <c r="H27" s="206"/>
      <c r="I27">
        <v>0</v>
      </c>
    </row>
    <row r="28" spans="1:9">
      <c r="A28" s="347" t="s">
        <v>150</v>
      </c>
      <c r="B28" s="348"/>
      <c r="C28" s="348"/>
      <c r="D28" s="348"/>
      <c r="E28" s="349"/>
      <c r="F28" s="200"/>
      <c r="G28" s="209"/>
      <c r="H28" s="206"/>
      <c r="I28">
        <v>0</v>
      </c>
    </row>
    <row r="29" spans="1:9">
      <c r="A29" s="36"/>
      <c r="B29" s="37"/>
      <c r="C29" s="37"/>
      <c r="D29" s="37"/>
      <c r="E29" s="38"/>
      <c r="F29" s="200"/>
      <c r="G29" s="209"/>
      <c r="H29" s="206"/>
      <c r="I29">
        <v>0</v>
      </c>
    </row>
    <row r="30" spans="1:9">
      <c r="A30" s="347" t="s">
        <v>151</v>
      </c>
      <c r="B30" s="348"/>
      <c r="C30" s="348"/>
      <c r="D30" s="348"/>
      <c r="E30" s="349"/>
      <c r="F30" s="200" t="s">
        <v>211</v>
      </c>
      <c r="G30" s="209"/>
      <c r="H30" s="206">
        <v>10</v>
      </c>
      <c r="I30">
        <v>36.5</v>
      </c>
    </row>
    <row r="31" spans="1:9">
      <c r="A31" s="347" t="s">
        <v>152</v>
      </c>
      <c r="B31" s="348"/>
      <c r="C31" s="348"/>
      <c r="D31" s="348"/>
      <c r="E31" s="349"/>
      <c r="F31" s="200" t="s">
        <v>209</v>
      </c>
      <c r="G31" s="211"/>
      <c r="H31" s="206">
        <v>10</v>
      </c>
      <c r="I31">
        <v>22</v>
      </c>
    </row>
    <row r="32" spans="1:9">
      <c r="A32" s="347" t="s">
        <v>153</v>
      </c>
      <c r="B32" s="348"/>
      <c r="C32" s="348"/>
      <c r="D32" s="348"/>
      <c r="E32" s="349"/>
      <c r="F32" s="198">
        <v>0.7</v>
      </c>
      <c r="G32" s="209"/>
      <c r="H32" s="206">
        <v>10</v>
      </c>
      <c r="I32">
        <v>40.949999999999996</v>
      </c>
    </row>
    <row r="33" spans="1:9">
      <c r="A33" s="347" t="s">
        <v>154</v>
      </c>
      <c r="B33" s="348"/>
      <c r="C33" s="348"/>
      <c r="D33" s="348"/>
      <c r="E33" s="349"/>
      <c r="F33" s="200" t="s">
        <v>106</v>
      </c>
      <c r="G33" s="209"/>
      <c r="H33" s="206">
        <v>10</v>
      </c>
      <c r="I33">
        <v>5</v>
      </c>
    </row>
    <row r="34" spans="1:9">
      <c r="A34" s="347"/>
      <c r="B34" s="348"/>
      <c r="C34" s="348"/>
      <c r="D34" s="348"/>
      <c r="E34" s="349"/>
      <c r="F34" s="198"/>
      <c r="G34" s="209"/>
      <c r="H34" s="206"/>
      <c r="I34">
        <v>0</v>
      </c>
    </row>
    <row r="35" spans="1:9">
      <c r="A35" s="347" t="s">
        <v>141</v>
      </c>
      <c r="B35" s="348"/>
      <c r="C35" s="348"/>
      <c r="D35" s="348"/>
      <c r="E35" s="349"/>
      <c r="F35" s="200" t="s">
        <v>255</v>
      </c>
      <c r="G35" s="209"/>
      <c r="H35" s="206">
        <v>30</v>
      </c>
      <c r="I35">
        <v>30</v>
      </c>
    </row>
    <row r="36" spans="1:9">
      <c r="A36" s="347" t="s">
        <v>155</v>
      </c>
      <c r="B36" s="348"/>
      <c r="C36" s="348"/>
      <c r="D36" s="348"/>
      <c r="E36" s="349"/>
      <c r="F36" s="200" t="s">
        <v>256</v>
      </c>
      <c r="G36" s="209"/>
      <c r="H36" s="206">
        <v>30</v>
      </c>
      <c r="I36">
        <v>25.5</v>
      </c>
    </row>
    <row r="37" spans="1:9">
      <c r="A37" s="347" t="s">
        <v>156</v>
      </c>
      <c r="B37" s="348"/>
      <c r="C37" s="348"/>
      <c r="D37" s="348"/>
      <c r="E37" s="349"/>
      <c r="F37" s="200" t="s">
        <v>75</v>
      </c>
      <c r="G37" s="209"/>
      <c r="H37" s="206">
        <v>10</v>
      </c>
      <c r="I37">
        <v>2.5</v>
      </c>
    </row>
    <row r="38" spans="1:9">
      <c r="A38" s="347" t="s">
        <v>157</v>
      </c>
      <c r="B38" s="348"/>
      <c r="C38" s="348"/>
      <c r="D38" s="348"/>
      <c r="E38" s="349"/>
      <c r="F38" s="202" t="s">
        <v>74</v>
      </c>
      <c r="G38" s="212"/>
      <c r="H38" s="206"/>
      <c r="I38">
        <v>0</v>
      </c>
    </row>
    <row r="39" spans="1:9">
      <c r="A39" s="36"/>
      <c r="B39" s="193" t="s">
        <v>278</v>
      </c>
      <c r="C39" s="193"/>
      <c r="D39" s="193"/>
      <c r="E39" s="38"/>
      <c r="F39" s="203"/>
      <c r="G39" s="212"/>
      <c r="H39" s="206">
        <v>3</v>
      </c>
      <c r="I39">
        <v>30</v>
      </c>
    </row>
    <row r="40" spans="1:9">
      <c r="A40" s="347" t="s">
        <v>5</v>
      </c>
      <c r="B40" s="348"/>
      <c r="C40" s="348"/>
      <c r="D40" s="348"/>
      <c r="E40" s="349"/>
      <c r="F40" s="202" t="s">
        <v>74</v>
      </c>
      <c r="G40" s="213"/>
      <c r="H40" s="205"/>
      <c r="I40">
        <v>0</v>
      </c>
    </row>
    <row r="41" spans="1:9">
      <c r="A41" s="347" t="s">
        <v>5</v>
      </c>
      <c r="B41" s="348"/>
      <c r="C41" s="348"/>
      <c r="D41" s="348"/>
      <c r="E41" s="349"/>
      <c r="F41" s="202" t="s">
        <v>74</v>
      </c>
      <c r="G41" s="213"/>
      <c r="H41" s="205"/>
      <c r="I41">
        <v>0</v>
      </c>
    </row>
    <row r="42" spans="1:9">
      <c r="A42" s="347" t="s">
        <v>5</v>
      </c>
      <c r="B42" s="348"/>
      <c r="C42" s="348"/>
      <c r="D42" s="348"/>
      <c r="E42" s="349"/>
      <c r="F42" s="202" t="s">
        <v>74</v>
      </c>
      <c r="G42" s="213"/>
      <c r="H42" s="206"/>
      <c r="I42">
        <v>0</v>
      </c>
    </row>
    <row r="43" spans="1:9">
      <c r="A43" s="347" t="s">
        <v>181</v>
      </c>
      <c r="B43" s="348"/>
      <c r="C43" s="348"/>
      <c r="D43" s="348"/>
      <c r="E43" s="349"/>
      <c r="F43" s="202" t="s">
        <v>74</v>
      </c>
      <c r="G43" s="213"/>
      <c r="H43" s="206"/>
      <c r="I43">
        <v>0</v>
      </c>
    </row>
    <row r="44" spans="1:9">
      <c r="A44" s="347" t="s">
        <v>182</v>
      </c>
      <c r="B44" s="348"/>
      <c r="C44" s="348"/>
      <c r="D44" s="348"/>
      <c r="E44" s="349"/>
      <c r="F44" s="202" t="s">
        <v>74</v>
      </c>
      <c r="G44" s="213"/>
      <c r="H44" s="206"/>
      <c r="I44">
        <v>0</v>
      </c>
    </row>
    <row r="45" spans="1:9">
      <c r="A45" s="347" t="s">
        <v>183</v>
      </c>
      <c r="B45" s="348"/>
      <c r="C45" s="348"/>
      <c r="D45" s="348"/>
      <c r="E45" s="349"/>
      <c r="F45" s="202" t="s">
        <v>74</v>
      </c>
      <c r="G45" s="213"/>
      <c r="H45" s="206"/>
      <c r="I45">
        <v>0</v>
      </c>
    </row>
    <row r="46" spans="1:9">
      <c r="A46" s="347" t="s">
        <v>184</v>
      </c>
      <c r="B46" s="348"/>
      <c r="C46" s="348"/>
      <c r="D46" s="348"/>
      <c r="E46" s="349"/>
      <c r="F46" s="203"/>
      <c r="G46" s="213"/>
      <c r="H46" s="206"/>
      <c r="I46">
        <v>0</v>
      </c>
    </row>
    <row r="47" spans="1:9">
      <c r="A47" s="347" t="s">
        <v>185</v>
      </c>
      <c r="B47" s="348"/>
      <c r="C47" s="348"/>
      <c r="D47" s="348"/>
      <c r="E47" s="349"/>
      <c r="F47" s="203" t="s">
        <v>74</v>
      </c>
      <c r="G47" s="213"/>
      <c r="H47" s="206"/>
      <c r="I47">
        <v>0</v>
      </c>
    </row>
    <row r="48" spans="1:9">
      <c r="A48" s="36"/>
      <c r="B48" s="37"/>
      <c r="C48" s="37"/>
      <c r="D48" s="37"/>
      <c r="E48" s="38"/>
      <c r="F48" s="198"/>
      <c r="G48" s="209"/>
      <c r="H48" s="206"/>
      <c r="I48">
        <v>0</v>
      </c>
    </row>
    <row r="49" spans="1:9">
      <c r="A49" s="36" t="s">
        <v>103</v>
      </c>
      <c r="B49" s="37"/>
      <c r="C49" s="37"/>
      <c r="D49" s="37"/>
      <c r="E49" s="38"/>
      <c r="F49" s="200" t="s">
        <v>165</v>
      </c>
      <c r="G49" s="153"/>
      <c r="H49" s="206">
        <v>1</v>
      </c>
      <c r="I49">
        <v>115</v>
      </c>
    </row>
    <row r="50" spans="1:9">
      <c r="A50" s="36" t="s">
        <v>187</v>
      </c>
      <c r="B50" s="37"/>
      <c r="C50" s="37"/>
      <c r="D50" s="37"/>
      <c r="E50" s="38"/>
      <c r="F50" s="200" t="s">
        <v>180</v>
      </c>
      <c r="G50" s="209"/>
      <c r="H50" s="206">
        <v>1</v>
      </c>
      <c r="I50">
        <v>170</v>
      </c>
    </row>
    <row r="51" spans="1:9">
      <c r="A51" s="36" t="s">
        <v>102</v>
      </c>
      <c r="B51" s="37"/>
      <c r="C51" s="37"/>
      <c r="D51" s="37"/>
      <c r="E51" s="38"/>
      <c r="F51" s="198"/>
      <c r="G51" s="209"/>
      <c r="H51" s="206">
        <v>1</v>
      </c>
      <c r="I51">
        <v>70</v>
      </c>
    </row>
    <row r="52" spans="1:9">
      <c r="A52" s="20"/>
      <c r="B52" s="20"/>
      <c r="C52" s="20"/>
      <c r="D52" s="20"/>
      <c r="E52" s="20"/>
      <c r="F52" s="45"/>
      <c r="G52" s="210"/>
      <c r="H52" s="207"/>
      <c r="I52">
        <v>0</v>
      </c>
    </row>
    <row r="53" spans="1:9">
      <c r="A53" s="36" t="s">
        <v>159</v>
      </c>
      <c r="B53" s="37"/>
      <c r="C53" s="37"/>
      <c r="D53" s="37"/>
      <c r="E53" s="38"/>
      <c r="F53" s="198"/>
      <c r="G53" s="209"/>
      <c r="H53" s="206">
        <v>1</v>
      </c>
      <c r="I53">
        <v>50</v>
      </c>
    </row>
    <row r="54" spans="1:9" ht="13.8" thickBot="1">
      <c r="A54" s="350"/>
      <c r="B54" s="351"/>
      <c r="C54" s="351"/>
      <c r="D54" s="351"/>
      <c r="E54" s="352"/>
      <c r="F54" s="204"/>
      <c r="G54" s="209"/>
      <c r="H54" s="208"/>
      <c r="I54" s="78"/>
    </row>
    <row r="55" spans="1:9" ht="13.8" thickBot="1">
      <c r="A55" s="62" t="s">
        <v>6</v>
      </c>
      <c r="B55" s="63"/>
      <c r="C55" s="63"/>
      <c r="D55" s="63"/>
      <c r="E55" s="63"/>
      <c r="F55" s="63"/>
      <c r="G55" s="22"/>
      <c r="H55" s="64"/>
      <c r="I55" s="48">
        <f>SUM(I8:I54)</f>
        <v>2243.9499999999998</v>
      </c>
    </row>
    <row r="56" spans="1:9">
      <c r="A56" s="21"/>
      <c r="B56" s="22"/>
      <c r="C56" s="22"/>
      <c r="D56" s="22"/>
      <c r="E56" s="22"/>
      <c r="F56" s="22"/>
      <c r="G56" s="22"/>
      <c r="H56" s="22"/>
      <c r="I56" s="23"/>
    </row>
    <row r="57" spans="1:9">
      <c r="A57" s="21" t="s">
        <v>7</v>
      </c>
      <c r="B57" s="22"/>
      <c r="C57" s="22"/>
      <c r="D57" s="22"/>
      <c r="E57" s="51" t="s">
        <v>81</v>
      </c>
      <c r="F57" s="94">
        <v>1.25</v>
      </c>
      <c r="G57" s="22"/>
      <c r="H57" s="22"/>
      <c r="I57" s="52">
        <f>I55*F57</f>
        <v>2804.9375</v>
      </c>
    </row>
    <row r="58" spans="1:9">
      <c r="A58" s="345" t="s">
        <v>8</v>
      </c>
      <c r="B58" s="346"/>
      <c r="C58" s="346"/>
      <c r="D58" s="94">
        <v>32</v>
      </c>
      <c r="E58" s="51" t="s">
        <v>81</v>
      </c>
      <c r="F58" s="51">
        <v>55</v>
      </c>
      <c r="G58" s="22"/>
      <c r="H58" s="22"/>
      <c r="I58" s="52">
        <f>F58*D58</f>
        <v>1760</v>
      </c>
    </row>
    <row r="59" spans="1:9">
      <c r="A59" s="345" t="s">
        <v>279</v>
      </c>
      <c r="B59" s="346"/>
      <c r="C59" s="346"/>
      <c r="D59" s="94">
        <v>0</v>
      </c>
      <c r="E59" s="51" t="s">
        <v>81</v>
      </c>
      <c r="F59" s="51">
        <v>90</v>
      </c>
      <c r="G59" s="22"/>
      <c r="H59" s="22"/>
      <c r="I59" s="53">
        <f>F59*D59</f>
        <v>0</v>
      </c>
    </row>
    <row r="60" spans="1:9">
      <c r="A60" s="21" t="s">
        <v>280</v>
      </c>
      <c r="B60" s="22"/>
      <c r="C60" s="22"/>
      <c r="D60" s="94">
        <v>1</v>
      </c>
      <c r="E60" s="51" t="s">
        <v>281</v>
      </c>
      <c r="F60" s="51">
        <v>100</v>
      </c>
      <c r="G60" s="194"/>
      <c r="H60" s="22"/>
      <c r="I60" s="52">
        <f>F60*D60</f>
        <v>100</v>
      </c>
    </row>
    <row r="61" spans="1:9" ht="13.8" thickBot="1">
      <c r="A61" s="21"/>
      <c r="B61" s="22"/>
      <c r="C61" s="22"/>
      <c r="D61" s="51"/>
      <c r="E61" s="51"/>
      <c r="F61" s="51"/>
      <c r="G61" s="22"/>
      <c r="H61" s="22"/>
      <c r="I61" s="23"/>
    </row>
    <row r="62" spans="1:9" ht="14.4" thickTop="1" thickBot="1">
      <c r="A62" s="55" t="s">
        <v>10</v>
      </c>
      <c r="B62" s="22"/>
      <c r="C62" s="22"/>
      <c r="D62" s="51"/>
      <c r="E62" s="51"/>
      <c r="F62" s="51"/>
      <c r="G62" s="22"/>
      <c r="H62" s="22"/>
      <c r="I62" s="278">
        <f>I57+I58+I59+I60</f>
        <v>4664.9375</v>
      </c>
    </row>
    <row r="63" spans="1:9" ht="14.4" thickTop="1" thickBot="1">
      <c r="A63" s="21"/>
      <c r="B63" s="22"/>
      <c r="C63" s="22"/>
      <c r="D63" s="51"/>
      <c r="E63" s="51"/>
      <c r="F63" s="51"/>
      <c r="G63" s="22"/>
      <c r="H63" s="22"/>
      <c r="I63" s="23"/>
    </row>
    <row r="64" spans="1:9" ht="13.8" thickBot="1">
      <c r="A64" s="24" t="s">
        <v>11</v>
      </c>
      <c r="B64" s="22" t="s">
        <v>45</v>
      </c>
      <c r="C64" s="194"/>
      <c r="D64" s="51">
        <v>0</v>
      </c>
      <c r="E64" s="51" t="s">
        <v>81</v>
      </c>
      <c r="F64" s="195">
        <v>30</v>
      </c>
      <c r="G64" s="194"/>
      <c r="H64" s="22"/>
      <c r="I64" s="57">
        <f>D64*F64</f>
        <v>0</v>
      </c>
    </row>
    <row r="65" spans="1:9" ht="13.8" thickBot="1">
      <c r="A65" s="65"/>
      <c r="B65" s="34"/>
      <c r="C65" s="196"/>
      <c r="D65" s="60"/>
      <c r="E65" s="60"/>
      <c r="F65" s="197"/>
      <c r="G65" s="34"/>
      <c r="H65" s="34"/>
      <c r="I65" s="68"/>
    </row>
  </sheetData>
  <mergeCells count="41">
    <mergeCell ref="H6:I6"/>
    <mergeCell ref="A1:I1"/>
    <mergeCell ref="D2:G2"/>
    <mergeCell ref="B4:E4"/>
    <mergeCell ref="H4:I4"/>
    <mergeCell ref="H5:I5"/>
    <mergeCell ref="A24:E24"/>
    <mergeCell ref="A9:E9"/>
    <mergeCell ref="A10:E10"/>
    <mergeCell ref="A12:E12"/>
    <mergeCell ref="A13:E13"/>
    <mergeCell ref="A14:E14"/>
    <mergeCell ref="A18:E18"/>
    <mergeCell ref="A19:E19"/>
    <mergeCell ref="A20:E20"/>
    <mergeCell ref="A21:E21"/>
    <mergeCell ref="A22:E22"/>
    <mergeCell ref="A37:E37"/>
    <mergeCell ref="A25:E25"/>
    <mergeCell ref="A26:E26"/>
    <mergeCell ref="A27:E27"/>
    <mergeCell ref="A28:E28"/>
    <mergeCell ref="A30:E30"/>
    <mergeCell ref="A31:E31"/>
    <mergeCell ref="A32:E32"/>
    <mergeCell ref="A33:E33"/>
    <mergeCell ref="A34:E34"/>
    <mergeCell ref="A35:E35"/>
    <mergeCell ref="A36:E36"/>
    <mergeCell ref="A59:C59"/>
    <mergeCell ref="A38:E38"/>
    <mergeCell ref="A40:E40"/>
    <mergeCell ref="A41:E41"/>
    <mergeCell ref="A42:E42"/>
    <mergeCell ref="A43:E43"/>
    <mergeCell ref="A44:E44"/>
    <mergeCell ref="A45:E45"/>
    <mergeCell ref="A46:E46"/>
    <mergeCell ref="A47:E47"/>
    <mergeCell ref="A54:E54"/>
    <mergeCell ref="A58:C58"/>
  </mergeCells>
  <dataValidations count="17">
    <dataValidation type="list" allowBlank="1" showInputMessage="1" showErrorMessage="1" sqref="F11">
      <formula1>$Y10:$Y18</formula1>
    </dataValidation>
    <dataValidation type="list" allowBlank="1" showInputMessage="1" showErrorMessage="1" sqref="F47">
      <formula1>$V$56:$V$58</formula1>
    </dataValidation>
    <dataValidation type="list" allowBlank="1" showInputMessage="1" showErrorMessage="1" sqref="F43">
      <formula1>$Q$48:$Q$51</formula1>
    </dataValidation>
    <dataValidation type="list" allowBlank="1" showInputMessage="1" showErrorMessage="1" sqref="F44">
      <formula1>$Q$55:$Q$58</formula1>
    </dataValidation>
    <dataValidation type="list" allowBlank="1" showInputMessage="1" showErrorMessage="1" sqref="F45">
      <formula1>$Q$62:$Q$65</formula1>
    </dataValidation>
    <dataValidation type="list" allowBlank="1" showInputMessage="1" showErrorMessage="1" sqref="F49">
      <formula1>$V$48:$V$52</formula1>
    </dataValidation>
    <dataValidation type="list" allowBlank="1" showInputMessage="1" showErrorMessage="1" sqref="F50">
      <formula1>$Q$69:$Q$73</formula1>
    </dataValidation>
    <dataValidation type="list" allowBlank="1" showInputMessage="1" showErrorMessage="1" sqref="F33">
      <formula1>$V$10:$V$44</formula1>
    </dataValidation>
    <dataValidation type="list" allowBlank="1" showInputMessage="1" showErrorMessage="1" sqref="F40:F42">
      <formula1>$Q$30:$Q$43</formula1>
    </dataValidation>
    <dataValidation type="list" allowBlank="1" showInputMessage="1" showErrorMessage="1" sqref="F27">
      <formula1>$R$20:$R$25</formula1>
    </dataValidation>
    <dataValidation type="list" allowBlank="1" showInputMessage="1" showErrorMessage="1" sqref="F25">
      <formula1>$R$10:$R$15</formula1>
    </dataValidation>
    <dataValidation type="list" allowBlank="1" showInputMessage="1" showErrorMessage="1" sqref="F26">
      <formula1>$L$21:$L$26</formula1>
    </dataValidation>
    <dataValidation type="list" allowBlank="1" showInputMessage="1" showErrorMessage="1" sqref="F24">
      <formula1>$M$10:$M$16</formula1>
    </dataValidation>
    <dataValidation type="list" allowBlank="1" showInputMessage="1" showErrorMessage="1" sqref="F35:F36 F14">
      <formula1>$L$48:$L$69</formula1>
    </dataValidation>
    <dataValidation type="list" allowBlank="1" showInputMessage="1" showErrorMessage="1" sqref="F38">
      <formula1>$N$52:$N$54</formula1>
    </dataValidation>
    <dataValidation type="list" showInputMessage="1" showErrorMessage="1" sqref="F37">
      <formula1>$N$48:$N$51</formula1>
    </dataValidation>
    <dataValidation type="list" allowBlank="1" showInputMessage="1" showErrorMessage="1" sqref="F30:F31">
      <formula1>$L$30:$L$44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Z73"/>
  <sheetViews>
    <sheetView view="pageBreakPreview" zoomScaleNormal="100" zoomScaleSheetLayoutView="100" workbookViewId="0">
      <selection activeCell="D59" sqref="D59"/>
    </sheetView>
  </sheetViews>
  <sheetFormatPr baseColWidth="10" defaultRowHeight="13.2"/>
  <cols>
    <col min="1" max="1" width="10" customWidth="1"/>
    <col min="2" max="2" width="12.33203125" customWidth="1"/>
    <col min="3" max="3" width="16" customWidth="1"/>
    <col min="4" max="4" width="8.88671875" customWidth="1"/>
    <col min="5" max="5" width="9.5546875" customWidth="1"/>
    <col min="6" max="6" width="13.33203125" customWidth="1"/>
    <col min="7" max="7" width="13.109375" customWidth="1"/>
    <col min="8" max="8" width="6" customWidth="1"/>
    <col min="9" max="9" width="13.109375" customWidth="1"/>
    <col min="11" max="11" width="7" customWidth="1"/>
    <col min="12" max="12" width="13.88671875" customWidth="1"/>
    <col min="13" max="13" width="18" customWidth="1"/>
    <col min="14" max="14" width="10.109375" customWidth="1"/>
    <col min="15" max="15" width="9" customWidth="1"/>
    <col min="16" max="16" width="4.5546875" customWidth="1"/>
    <col min="17" max="17" width="10.6640625" customWidth="1"/>
    <col min="18" max="18" width="21.88671875" customWidth="1"/>
    <col min="19" max="19" width="10.109375" customWidth="1"/>
    <col min="20" max="20" width="10" customWidth="1"/>
    <col min="21" max="21" width="4.6640625" customWidth="1"/>
  </cols>
  <sheetData>
    <row r="1" spans="1:26" ht="20.25" customHeight="1" thickBot="1">
      <c r="A1" s="355" t="s">
        <v>261</v>
      </c>
      <c r="B1" s="356"/>
      <c r="C1" s="356"/>
      <c r="D1" s="356"/>
      <c r="E1" s="356"/>
      <c r="F1" s="356"/>
      <c r="G1" s="356"/>
      <c r="H1" s="356"/>
      <c r="I1" s="357"/>
      <c r="J1" s="20"/>
    </row>
    <row r="2" spans="1:26" ht="20.25" customHeight="1" thickBot="1">
      <c r="A2" s="12" t="s">
        <v>13</v>
      </c>
      <c r="B2" s="192">
        <v>43944</v>
      </c>
      <c r="C2" s="14" t="s">
        <v>14</v>
      </c>
      <c r="D2" s="358" t="s">
        <v>263</v>
      </c>
      <c r="E2" s="359"/>
      <c r="F2" s="359"/>
      <c r="G2" s="360"/>
      <c r="H2" s="14" t="s">
        <v>15</v>
      </c>
      <c r="I2" s="13" t="s">
        <v>262</v>
      </c>
      <c r="J2" s="20"/>
    </row>
    <row r="3" spans="1:26" ht="8.25" customHeight="1">
      <c r="A3" s="21"/>
      <c r="B3" s="22"/>
      <c r="C3" s="22"/>
      <c r="D3" s="22"/>
      <c r="E3" s="22"/>
      <c r="F3" s="22"/>
      <c r="G3" s="22"/>
      <c r="H3" s="22"/>
      <c r="I3" s="23"/>
      <c r="J3" s="20"/>
    </row>
    <row r="4" spans="1:26">
      <c r="A4" s="24" t="s">
        <v>1</v>
      </c>
      <c r="B4" s="361" t="s">
        <v>251</v>
      </c>
      <c r="C4" s="361"/>
      <c r="D4" s="362"/>
      <c r="E4" s="362"/>
      <c r="F4" s="25"/>
      <c r="G4" s="25" t="s">
        <v>99</v>
      </c>
      <c r="H4" s="363">
        <v>4</v>
      </c>
      <c r="I4" s="364"/>
      <c r="J4" s="27"/>
    </row>
    <row r="5" spans="1:26">
      <c r="A5" s="28" t="s">
        <v>2</v>
      </c>
      <c r="B5" s="29"/>
      <c r="C5" s="30"/>
      <c r="D5" s="30"/>
      <c r="E5" s="22"/>
      <c r="F5" s="25"/>
      <c r="G5" s="25" t="s">
        <v>100</v>
      </c>
      <c r="H5" s="363">
        <v>600</v>
      </c>
      <c r="I5" s="364"/>
      <c r="J5" s="31"/>
    </row>
    <row r="6" spans="1:26">
      <c r="A6" s="28"/>
      <c r="B6" s="30"/>
      <c r="C6" s="30"/>
      <c r="D6" s="30"/>
      <c r="E6" s="22"/>
      <c r="F6" s="25"/>
      <c r="G6" s="25" t="s">
        <v>101</v>
      </c>
      <c r="H6" s="353" t="s">
        <v>252</v>
      </c>
      <c r="I6" s="354"/>
      <c r="J6" s="32"/>
      <c r="K6" s="4"/>
    </row>
    <row r="7" spans="1:26" ht="12.75" customHeight="1" thickBot="1">
      <c r="A7" s="33"/>
      <c r="B7" s="34"/>
      <c r="C7" s="34"/>
      <c r="D7" s="34"/>
      <c r="E7" s="34"/>
      <c r="F7" s="34"/>
      <c r="G7" s="34"/>
      <c r="H7" s="86" t="s">
        <v>137</v>
      </c>
      <c r="I7" s="35"/>
      <c r="J7" s="32"/>
      <c r="L7" s="1"/>
    </row>
    <row r="8" spans="1:26" ht="12.75" customHeight="1">
      <c r="A8" s="36" t="s">
        <v>160</v>
      </c>
      <c r="B8" s="37"/>
      <c r="C8" s="37" t="s">
        <v>268</v>
      </c>
      <c r="D8" s="37"/>
      <c r="E8" s="38"/>
      <c r="F8" s="95">
        <v>900</v>
      </c>
      <c r="G8" s="85" t="s">
        <v>267</v>
      </c>
      <c r="H8" s="90">
        <v>1</v>
      </c>
      <c r="I8" s="72">
        <v>375</v>
      </c>
      <c r="J8" s="71">
        <v>630</v>
      </c>
      <c r="L8" s="96" t="s">
        <v>69</v>
      </c>
      <c r="M8" s="96" t="s">
        <v>73</v>
      </c>
      <c r="N8" s="96" t="s">
        <v>17</v>
      </c>
      <c r="O8" s="96" t="s">
        <v>71</v>
      </c>
      <c r="Q8" s="96" t="s">
        <v>79</v>
      </c>
      <c r="R8" s="96" t="s">
        <v>73</v>
      </c>
      <c r="S8" s="96" t="s">
        <v>17</v>
      </c>
      <c r="T8" s="96" t="s">
        <v>71</v>
      </c>
      <c r="V8" s="15" t="s">
        <v>19</v>
      </c>
      <c r="W8" s="97" t="s">
        <v>17</v>
      </c>
      <c r="Y8" s="180"/>
      <c r="Z8" s="181"/>
    </row>
    <row r="9" spans="1:26" ht="12.75" customHeight="1" thickBot="1">
      <c r="A9" s="347" t="s">
        <v>264</v>
      </c>
      <c r="B9" s="348"/>
      <c r="C9" s="348"/>
      <c r="D9" s="348"/>
      <c r="E9" s="349"/>
      <c r="F9" s="39"/>
      <c r="G9" s="40"/>
      <c r="H9" s="90">
        <v>1</v>
      </c>
      <c r="I9" s="72">
        <f>J9*H9</f>
        <v>60</v>
      </c>
      <c r="J9" s="71">
        <v>60</v>
      </c>
      <c r="L9" s="98" t="s">
        <v>20</v>
      </c>
      <c r="M9" s="98" t="s">
        <v>188</v>
      </c>
      <c r="N9" s="98">
        <v>2011</v>
      </c>
      <c r="O9" s="98" t="s">
        <v>72</v>
      </c>
      <c r="Q9" s="98" t="s">
        <v>20</v>
      </c>
      <c r="R9" s="98" t="s">
        <v>189</v>
      </c>
      <c r="S9" s="98"/>
      <c r="T9" s="98" t="s">
        <v>72</v>
      </c>
      <c r="V9" s="16" t="s">
        <v>18</v>
      </c>
      <c r="W9" s="99" t="s">
        <v>18</v>
      </c>
      <c r="Y9" s="182" t="s">
        <v>73</v>
      </c>
      <c r="Z9" s="182" t="s">
        <v>17</v>
      </c>
    </row>
    <row r="10" spans="1:26" ht="12.75" customHeight="1">
      <c r="A10" s="347" t="s">
        <v>138</v>
      </c>
      <c r="B10" s="348"/>
      <c r="C10" s="348"/>
      <c r="D10" s="348"/>
      <c r="E10" s="349"/>
      <c r="F10" s="39"/>
      <c r="G10" s="40"/>
      <c r="H10" s="90"/>
      <c r="I10" s="72">
        <f t="shared" ref="I10:I53" si="0">J10*H10</f>
        <v>0</v>
      </c>
      <c r="J10" s="71">
        <v>0</v>
      </c>
      <c r="L10" s="100"/>
      <c r="M10" s="101" t="s">
        <v>74</v>
      </c>
      <c r="N10" s="102">
        <v>0</v>
      </c>
      <c r="O10" s="103"/>
      <c r="Q10" s="100"/>
      <c r="R10" s="101" t="s">
        <v>74</v>
      </c>
      <c r="S10" s="102">
        <v>0</v>
      </c>
      <c r="T10" s="103"/>
      <c r="V10" s="17" t="s">
        <v>74</v>
      </c>
      <c r="W10" s="104"/>
      <c r="Y10" s="190" t="s">
        <v>235</v>
      </c>
      <c r="Z10" s="181">
        <v>31</v>
      </c>
    </row>
    <row r="11" spans="1:26">
      <c r="A11" s="36" t="s">
        <v>136</v>
      </c>
      <c r="B11" s="37"/>
      <c r="C11" s="37"/>
      <c r="D11" s="37"/>
      <c r="E11" s="38"/>
      <c r="F11" s="185" t="s">
        <v>239</v>
      </c>
      <c r="G11" s="40"/>
      <c r="H11" s="91">
        <v>3</v>
      </c>
      <c r="I11" s="72">
        <f t="shared" si="0"/>
        <v>36.900000000000006</v>
      </c>
      <c r="J11" s="74">
        <f>LOOKUP(F11,Y10:Y18,Z10:Z18)</f>
        <v>12.3</v>
      </c>
      <c r="L11" s="105" t="s">
        <v>70</v>
      </c>
      <c r="M11" s="167" t="s">
        <v>198</v>
      </c>
      <c r="N11" s="108">
        <v>33</v>
      </c>
      <c r="O11" s="108">
        <v>2.2000000000000002</v>
      </c>
      <c r="Q11" s="109" t="s">
        <v>22</v>
      </c>
      <c r="R11" s="175" t="s">
        <v>217</v>
      </c>
      <c r="S11" s="107">
        <v>91</v>
      </c>
      <c r="T11" s="108">
        <v>3.6</v>
      </c>
      <c r="V11" s="18" t="s">
        <v>104</v>
      </c>
      <c r="W11" s="104">
        <v>0.5</v>
      </c>
      <c r="Y11" s="190" t="s">
        <v>236</v>
      </c>
      <c r="Z11" s="186">
        <v>13.15</v>
      </c>
    </row>
    <row r="12" spans="1:26" ht="12.75" customHeight="1">
      <c r="A12" s="347" t="s">
        <v>139</v>
      </c>
      <c r="B12" s="348"/>
      <c r="C12" s="348"/>
      <c r="D12" s="348"/>
      <c r="E12" s="349"/>
      <c r="F12" s="39"/>
      <c r="G12" s="40"/>
      <c r="H12" s="90"/>
      <c r="I12" s="72">
        <f t="shared" si="0"/>
        <v>0</v>
      </c>
      <c r="J12" s="71">
        <v>50</v>
      </c>
      <c r="L12" s="105" t="s">
        <v>70</v>
      </c>
      <c r="M12" s="167" t="s">
        <v>199</v>
      </c>
      <c r="N12" s="108">
        <v>46</v>
      </c>
      <c r="O12" s="108">
        <v>3.8</v>
      </c>
      <c r="Q12" s="109" t="s">
        <v>24</v>
      </c>
      <c r="R12" s="175" t="s">
        <v>218</v>
      </c>
      <c r="S12" s="107">
        <v>91</v>
      </c>
      <c r="T12" s="108">
        <v>3.6</v>
      </c>
      <c r="V12" s="18" t="s">
        <v>105</v>
      </c>
      <c r="W12" s="104">
        <v>0.5</v>
      </c>
      <c r="Y12" s="190" t="s">
        <v>237</v>
      </c>
      <c r="Z12" s="183">
        <v>15.55</v>
      </c>
    </row>
    <row r="13" spans="1:26" ht="12.75" customHeight="1">
      <c r="A13" s="347" t="s">
        <v>140</v>
      </c>
      <c r="B13" s="348"/>
      <c r="C13" s="348"/>
      <c r="D13" s="348"/>
      <c r="E13" s="349"/>
      <c r="F13" s="39"/>
      <c r="G13" s="40"/>
      <c r="H13" s="90"/>
      <c r="I13" s="72">
        <f t="shared" si="0"/>
        <v>0</v>
      </c>
      <c r="J13" s="71">
        <v>50</v>
      </c>
      <c r="L13" s="110" t="s">
        <v>67</v>
      </c>
      <c r="M13" s="167" t="s">
        <v>200</v>
      </c>
      <c r="N13" s="108">
        <v>48</v>
      </c>
      <c r="O13" s="108">
        <v>11</v>
      </c>
      <c r="P13" s="1"/>
      <c r="Q13" s="109" t="s">
        <v>27</v>
      </c>
      <c r="R13" s="175" t="s">
        <v>219</v>
      </c>
      <c r="S13" s="107">
        <v>91</v>
      </c>
      <c r="T13" s="108">
        <v>3.6</v>
      </c>
      <c r="V13" s="18" t="s">
        <v>106</v>
      </c>
      <c r="W13" s="104">
        <v>0.5</v>
      </c>
      <c r="Y13" s="190" t="s">
        <v>238</v>
      </c>
      <c r="Z13" s="183">
        <v>9</v>
      </c>
    </row>
    <row r="14" spans="1:26">
      <c r="A14" s="347" t="s">
        <v>141</v>
      </c>
      <c r="B14" s="348"/>
      <c r="C14" s="348"/>
      <c r="D14" s="348"/>
      <c r="E14" s="349"/>
      <c r="F14" s="87" t="s">
        <v>254</v>
      </c>
      <c r="G14" s="40"/>
      <c r="H14" s="91">
        <v>15</v>
      </c>
      <c r="I14" s="72">
        <f t="shared" si="0"/>
        <v>13.5</v>
      </c>
      <c r="J14" s="74">
        <f>LOOKUP(F14,L48:L69,M48:M69)</f>
        <v>0.9</v>
      </c>
      <c r="K14" s="2"/>
      <c r="L14" s="109" t="s">
        <v>22</v>
      </c>
      <c r="M14" s="157" t="s">
        <v>201</v>
      </c>
      <c r="N14" s="108">
        <v>48</v>
      </c>
      <c r="O14" s="108">
        <v>26</v>
      </c>
      <c r="P14" s="1"/>
      <c r="Q14" s="105" t="s">
        <v>29</v>
      </c>
      <c r="R14" s="175" t="s">
        <v>220</v>
      </c>
      <c r="S14" s="107">
        <v>147</v>
      </c>
      <c r="T14" s="108">
        <v>7.7</v>
      </c>
      <c r="V14" s="18" t="s">
        <v>107</v>
      </c>
      <c r="W14" s="104">
        <v>0.5</v>
      </c>
      <c r="Y14" s="190" t="s">
        <v>239</v>
      </c>
      <c r="Z14" s="183">
        <v>12.3</v>
      </c>
    </row>
    <row r="15" spans="1:26" ht="12" customHeight="1" thickBot="1">
      <c r="A15" s="21"/>
      <c r="B15" s="22"/>
      <c r="C15" s="22"/>
      <c r="D15" s="22"/>
      <c r="E15" s="22"/>
      <c r="F15" s="61"/>
      <c r="G15" s="22"/>
      <c r="H15" s="92"/>
      <c r="I15" s="72">
        <f t="shared" si="0"/>
        <v>0</v>
      </c>
      <c r="J15" s="75"/>
      <c r="L15" s="109" t="s">
        <v>24</v>
      </c>
      <c r="M15" s="157" t="s">
        <v>202</v>
      </c>
      <c r="N15" s="108">
        <v>54</v>
      </c>
      <c r="O15" s="108">
        <v>36</v>
      </c>
      <c r="P15" s="1"/>
      <c r="Q15" s="111" t="s">
        <v>31</v>
      </c>
      <c r="R15" s="176" t="s">
        <v>221</v>
      </c>
      <c r="S15" s="177">
        <v>147</v>
      </c>
      <c r="T15" s="113">
        <v>7.7</v>
      </c>
      <c r="V15" s="18" t="s">
        <v>108</v>
      </c>
      <c r="W15" s="104">
        <v>0.6</v>
      </c>
      <c r="Y15" s="190" t="s">
        <v>240</v>
      </c>
      <c r="Z15" s="183">
        <v>15.55</v>
      </c>
    </row>
    <row r="16" spans="1:26" ht="12.75" customHeight="1" thickBot="1">
      <c r="A16" s="347" t="s">
        <v>270</v>
      </c>
      <c r="B16" s="348"/>
      <c r="C16" s="348"/>
      <c r="D16" s="348"/>
      <c r="E16" s="349"/>
      <c r="F16" s="87"/>
      <c r="G16" s="40"/>
      <c r="H16" s="90">
        <v>1</v>
      </c>
      <c r="I16" s="72">
        <v>385</v>
      </c>
      <c r="J16" s="76">
        <v>120</v>
      </c>
      <c r="L16" s="111" t="s">
        <v>27</v>
      </c>
      <c r="M16" s="158" t="s">
        <v>203</v>
      </c>
      <c r="N16" s="113">
        <v>85</v>
      </c>
      <c r="O16" s="113">
        <v>70</v>
      </c>
      <c r="P16" s="1"/>
      <c r="R16" s="114"/>
      <c r="S16" s="115"/>
      <c r="T16" s="115"/>
      <c r="U16" s="1"/>
      <c r="V16" s="18" t="s">
        <v>109</v>
      </c>
      <c r="W16" s="104">
        <v>0.7</v>
      </c>
      <c r="X16" s="6"/>
      <c r="Y16" s="190" t="s">
        <v>241</v>
      </c>
      <c r="Z16" s="183">
        <v>15.55</v>
      </c>
    </row>
    <row r="17" spans="1:26" ht="12.75" customHeight="1" thickBot="1">
      <c r="F17" s="39"/>
      <c r="G17" s="40"/>
      <c r="H17" s="90"/>
      <c r="I17" s="72">
        <f t="shared" si="0"/>
        <v>0</v>
      </c>
      <c r="J17" s="71"/>
      <c r="P17" s="116"/>
      <c r="Q17" s="1"/>
      <c r="R17" s="1"/>
      <c r="V17" s="18" t="s">
        <v>110</v>
      </c>
      <c r="W17" s="104">
        <v>0.8</v>
      </c>
      <c r="X17" s="6"/>
      <c r="Y17" s="190" t="s">
        <v>242</v>
      </c>
      <c r="Z17" s="183">
        <v>13.25</v>
      </c>
    </row>
    <row r="18" spans="1:26" ht="12.75" customHeight="1" thickBot="1">
      <c r="A18" s="347" t="s">
        <v>265</v>
      </c>
      <c r="B18" s="348"/>
      <c r="C18" s="348"/>
      <c r="D18" s="348"/>
      <c r="E18" s="349"/>
      <c r="F18" s="39"/>
      <c r="G18" s="40"/>
      <c r="H18" s="90">
        <v>1</v>
      </c>
      <c r="I18" s="72">
        <f t="shared" si="0"/>
        <v>50</v>
      </c>
      <c r="J18" s="71">
        <v>50</v>
      </c>
      <c r="O18" s="1"/>
      <c r="P18" s="117"/>
      <c r="Q18" s="96" t="s">
        <v>80</v>
      </c>
      <c r="R18" s="96" t="s">
        <v>73</v>
      </c>
      <c r="S18" s="96" t="s">
        <v>17</v>
      </c>
      <c r="T18" s="96" t="s">
        <v>71</v>
      </c>
      <c r="V18" s="18" t="s">
        <v>111</v>
      </c>
      <c r="W18" s="104">
        <v>0.82</v>
      </c>
      <c r="Y18" s="191" t="s">
        <v>243</v>
      </c>
      <c r="Z18" s="184"/>
    </row>
    <row r="19" spans="1:26" ht="12.75" customHeight="1" thickBot="1">
      <c r="A19" s="347" t="s">
        <v>143</v>
      </c>
      <c r="B19" s="348"/>
      <c r="C19" s="348"/>
      <c r="D19" s="348"/>
      <c r="E19" s="349"/>
      <c r="F19" s="39"/>
      <c r="G19" s="41"/>
      <c r="H19" s="90">
        <v>1</v>
      </c>
      <c r="I19" s="72">
        <f t="shared" si="0"/>
        <v>20</v>
      </c>
      <c r="J19" s="71">
        <v>20</v>
      </c>
      <c r="L19" s="118" t="s">
        <v>78</v>
      </c>
      <c r="M19" s="96" t="s">
        <v>17</v>
      </c>
      <c r="N19" s="96" t="s">
        <v>71</v>
      </c>
      <c r="O19" s="1"/>
      <c r="P19" s="117"/>
      <c r="Q19" s="98" t="s">
        <v>20</v>
      </c>
      <c r="R19" s="98" t="s">
        <v>190</v>
      </c>
      <c r="S19" s="98">
        <v>2011</v>
      </c>
      <c r="T19" s="98" t="s">
        <v>72</v>
      </c>
      <c r="V19" s="18" t="s">
        <v>112</v>
      </c>
      <c r="W19" s="104">
        <v>1.1000000000000001</v>
      </c>
      <c r="Y19" s="187" t="s">
        <v>227</v>
      </c>
      <c r="Z19" s="188">
        <v>4</v>
      </c>
    </row>
    <row r="20" spans="1:26" ht="12.75" customHeight="1" thickBot="1">
      <c r="A20" s="347" t="s">
        <v>144</v>
      </c>
      <c r="B20" s="348"/>
      <c r="C20" s="348"/>
      <c r="D20" s="348"/>
      <c r="E20" s="349"/>
      <c r="F20" s="39"/>
      <c r="G20" s="40"/>
      <c r="H20" s="90"/>
      <c r="I20" s="72">
        <f t="shared" si="0"/>
        <v>0</v>
      </c>
      <c r="J20" s="71">
        <v>50</v>
      </c>
      <c r="L20" s="98" t="s">
        <v>197</v>
      </c>
      <c r="M20" s="98">
        <v>2011</v>
      </c>
      <c r="N20" s="98" t="s">
        <v>72</v>
      </c>
      <c r="O20" s="119"/>
      <c r="P20" s="120"/>
      <c r="Q20" s="100"/>
      <c r="R20" s="101" t="s">
        <v>74</v>
      </c>
      <c r="S20" s="102">
        <v>0</v>
      </c>
      <c r="T20" s="103"/>
      <c r="V20" s="18" t="s">
        <v>113</v>
      </c>
      <c r="W20" s="104">
        <v>1.65</v>
      </c>
      <c r="Y20" s="187" t="s">
        <v>228</v>
      </c>
      <c r="Z20" s="188">
        <v>7</v>
      </c>
    </row>
    <row r="21" spans="1:26" ht="12.75" customHeight="1" thickBot="1">
      <c r="A21" s="347" t="s">
        <v>145</v>
      </c>
      <c r="B21" s="348"/>
      <c r="C21" s="348"/>
      <c r="D21" s="348"/>
      <c r="E21" s="349"/>
      <c r="F21" s="39"/>
      <c r="G21" s="40"/>
      <c r="H21" s="90"/>
      <c r="I21" s="72">
        <f t="shared" si="0"/>
        <v>0</v>
      </c>
      <c r="J21" s="71">
        <v>30</v>
      </c>
      <c r="L21" s="168" t="s">
        <v>74</v>
      </c>
      <c r="M21" s="103">
        <v>0</v>
      </c>
      <c r="N21" s="121"/>
      <c r="O21" s="1"/>
      <c r="P21" s="120"/>
      <c r="Q21" s="105" t="s">
        <v>70</v>
      </c>
      <c r="R21" s="106" t="s">
        <v>191</v>
      </c>
      <c r="S21" s="108">
        <v>7</v>
      </c>
      <c r="T21" s="108">
        <v>3</v>
      </c>
      <c r="V21" s="18" t="s">
        <v>114</v>
      </c>
      <c r="W21" s="104">
        <v>2.06</v>
      </c>
      <c r="Y21" s="189" t="s">
        <v>229</v>
      </c>
      <c r="Z21" s="183">
        <v>13.5</v>
      </c>
    </row>
    <row r="22" spans="1:26" ht="12.75" customHeight="1">
      <c r="A22" s="347" t="s">
        <v>146</v>
      </c>
      <c r="B22" s="348"/>
      <c r="C22" s="348"/>
      <c r="D22" s="348"/>
      <c r="E22" s="349"/>
      <c r="F22" s="39"/>
      <c r="G22" s="40"/>
      <c r="H22" s="90"/>
      <c r="I22" s="72">
        <f t="shared" si="0"/>
        <v>0</v>
      </c>
      <c r="J22" s="71">
        <v>20</v>
      </c>
      <c r="L22" s="168" t="s">
        <v>204</v>
      </c>
      <c r="M22" s="103">
        <v>43</v>
      </c>
      <c r="N22" s="121"/>
      <c r="P22" s="120"/>
      <c r="Q22" s="110" t="s">
        <v>67</v>
      </c>
      <c r="R22" s="106" t="s">
        <v>192</v>
      </c>
      <c r="S22" s="108">
        <v>7</v>
      </c>
      <c r="T22" s="108">
        <v>7</v>
      </c>
      <c r="V22" s="18" t="s">
        <v>115</v>
      </c>
      <c r="W22" s="104">
        <v>2.27</v>
      </c>
      <c r="Y22" s="189" t="s">
        <v>230</v>
      </c>
      <c r="Z22" s="188">
        <v>18</v>
      </c>
    </row>
    <row r="23" spans="1:26" ht="13.5" customHeight="1">
      <c r="A23" s="36"/>
      <c r="B23" s="37"/>
      <c r="C23" s="37"/>
      <c r="D23" s="37"/>
      <c r="E23" s="38"/>
      <c r="F23" s="39"/>
      <c r="G23" s="40"/>
      <c r="H23" s="90"/>
      <c r="I23" s="72">
        <f t="shared" si="0"/>
        <v>0</v>
      </c>
      <c r="J23" s="74"/>
      <c r="L23" s="169" t="s">
        <v>205</v>
      </c>
      <c r="M23" s="108">
        <v>46</v>
      </c>
      <c r="N23" s="108"/>
      <c r="P23" s="120"/>
      <c r="Q23" s="109" t="s">
        <v>22</v>
      </c>
      <c r="R23" s="106" t="s">
        <v>193</v>
      </c>
      <c r="S23" s="108">
        <v>10</v>
      </c>
      <c r="T23" s="108">
        <v>10</v>
      </c>
      <c r="V23" s="18"/>
      <c r="W23" s="123">
        <v>2.6</v>
      </c>
      <c r="Y23" s="189" t="s">
        <v>231</v>
      </c>
      <c r="Z23" s="188">
        <v>22</v>
      </c>
    </row>
    <row r="24" spans="1:26">
      <c r="A24" s="347" t="s">
        <v>3</v>
      </c>
      <c r="B24" s="348"/>
      <c r="C24" s="348"/>
      <c r="D24" s="348"/>
      <c r="E24" s="349"/>
      <c r="F24" s="88" t="s">
        <v>199</v>
      </c>
      <c r="G24" s="40"/>
      <c r="H24" s="90">
        <v>1</v>
      </c>
      <c r="I24" s="72">
        <f t="shared" si="0"/>
        <v>46</v>
      </c>
      <c r="J24" s="74">
        <f>LOOKUP(F24,M10:M16,N10:N16)</f>
        <v>46</v>
      </c>
      <c r="K24" s="2"/>
      <c r="L24" s="169" t="s">
        <v>233</v>
      </c>
      <c r="M24" s="108">
        <v>48</v>
      </c>
      <c r="N24" s="108"/>
      <c r="P24" s="120"/>
      <c r="Q24" s="109" t="s">
        <v>24</v>
      </c>
      <c r="R24" s="106" t="s">
        <v>194</v>
      </c>
      <c r="S24" s="108">
        <v>11</v>
      </c>
      <c r="T24" s="108">
        <v>17</v>
      </c>
      <c r="V24" s="19" t="s">
        <v>116</v>
      </c>
      <c r="W24" s="124">
        <v>1</v>
      </c>
      <c r="Y24" s="189" t="s">
        <v>232</v>
      </c>
      <c r="Z24" s="188">
        <v>33</v>
      </c>
    </row>
    <row r="25" spans="1:26" ht="13.8" thickBot="1">
      <c r="A25" s="347" t="s">
        <v>147</v>
      </c>
      <c r="B25" s="348"/>
      <c r="C25" s="348"/>
      <c r="D25" s="348"/>
      <c r="E25" s="349"/>
      <c r="F25" s="87" t="s">
        <v>74</v>
      </c>
      <c r="G25" s="40"/>
      <c r="H25" s="91"/>
      <c r="I25" s="72">
        <f t="shared" si="0"/>
        <v>0</v>
      </c>
      <c r="J25" s="74">
        <f>LOOKUP(F25,R10:R15,S10:S15)</f>
        <v>0</v>
      </c>
      <c r="K25" s="2"/>
      <c r="L25" s="169" t="s">
        <v>234</v>
      </c>
      <c r="M25" s="108">
        <v>52</v>
      </c>
      <c r="N25" s="108"/>
      <c r="Q25" s="111" t="s">
        <v>27</v>
      </c>
      <c r="R25" s="112" t="s">
        <v>195</v>
      </c>
      <c r="S25" s="113">
        <v>18</v>
      </c>
      <c r="T25" s="113">
        <v>31</v>
      </c>
      <c r="V25" s="19" t="s">
        <v>117</v>
      </c>
      <c r="W25" s="124">
        <v>1</v>
      </c>
      <c r="Y25" s="189" t="s">
        <v>226</v>
      </c>
      <c r="Z25" s="188">
        <v>0</v>
      </c>
    </row>
    <row r="26" spans="1:26">
      <c r="A26" s="347" t="s">
        <v>149</v>
      </c>
      <c r="B26" s="348"/>
      <c r="C26" s="348"/>
      <c r="D26" s="348"/>
      <c r="E26" s="349"/>
      <c r="F26" s="87" t="s">
        <v>205</v>
      </c>
      <c r="G26" s="40"/>
      <c r="H26" s="91">
        <v>1</v>
      </c>
      <c r="I26" s="72">
        <v>46</v>
      </c>
      <c r="J26" s="74">
        <f>LOOKUP(F26,L21:L26,M21:M26)</f>
        <v>46</v>
      </c>
      <c r="K26" s="5"/>
      <c r="L26" s="169" t="s">
        <v>206</v>
      </c>
      <c r="M26" s="108">
        <v>92</v>
      </c>
      <c r="N26" s="108"/>
      <c r="V26" s="19" t="s">
        <v>118</v>
      </c>
      <c r="W26" s="124">
        <v>1</v>
      </c>
    </row>
    <row r="27" spans="1:26" ht="13.8" thickBot="1">
      <c r="A27" s="347" t="s">
        <v>148</v>
      </c>
      <c r="B27" s="348"/>
      <c r="C27" s="348"/>
      <c r="D27" s="348"/>
      <c r="E27" s="349"/>
      <c r="F27" s="87" t="s">
        <v>74</v>
      </c>
      <c r="G27" s="40"/>
      <c r="H27" s="91"/>
      <c r="I27" s="72">
        <f t="shared" si="0"/>
        <v>0</v>
      </c>
      <c r="J27" s="74">
        <f>LOOKUP(F27,R20:R25,S20:S25)</f>
        <v>0</v>
      </c>
      <c r="K27" s="2"/>
      <c r="V27" s="19" t="s">
        <v>119</v>
      </c>
      <c r="W27" s="124">
        <v>1.1000000000000001</v>
      </c>
    </row>
    <row r="28" spans="1:26">
      <c r="A28" s="347" t="s">
        <v>150</v>
      </c>
      <c r="B28" s="348"/>
      <c r="C28" s="348"/>
      <c r="D28" s="348"/>
      <c r="E28" s="349"/>
      <c r="F28" s="87"/>
      <c r="G28" s="40"/>
      <c r="H28" s="91"/>
      <c r="I28" s="72">
        <f t="shared" si="0"/>
        <v>0</v>
      </c>
      <c r="J28" s="74">
        <v>3</v>
      </c>
      <c r="K28" s="2"/>
      <c r="L28" s="15" t="s">
        <v>16</v>
      </c>
      <c r="M28" s="170" t="s">
        <v>207</v>
      </c>
      <c r="N28" s="171" t="s">
        <v>196</v>
      </c>
      <c r="O28" s="15" t="s">
        <v>19</v>
      </c>
      <c r="P28" s="117"/>
      <c r="Q28" s="118" t="s">
        <v>82</v>
      </c>
      <c r="R28" s="96" t="s">
        <v>17</v>
      </c>
      <c r="S28" s="96" t="s">
        <v>83</v>
      </c>
      <c r="V28" s="19" t="s">
        <v>120</v>
      </c>
      <c r="W28" s="124">
        <v>1.1000000000000001</v>
      </c>
    </row>
    <row r="29" spans="1:26" ht="13.8" thickBot="1">
      <c r="A29" s="36"/>
      <c r="B29" s="37"/>
      <c r="C29" s="37"/>
      <c r="D29" s="37"/>
      <c r="E29" s="38"/>
      <c r="F29" s="87"/>
      <c r="G29" s="40"/>
      <c r="H29" s="91"/>
      <c r="I29" s="72">
        <f t="shared" si="0"/>
        <v>0</v>
      </c>
      <c r="J29" s="74"/>
      <c r="K29" s="9"/>
      <c r="L29" s="16" t="s">
        <v>20</v>
      </c>
      <c r="M29" s="16" t="s">
        <v>42</v>
      </c>
      <c r="N29" s="82" t="s">
        <v>43</v>
      </c>
      <c r="O29" s="16" t="s">
        <v>18</v>
      </c>
      <c r="P29" s="117"/>
      <c r="Q29" s="98" t="s">
        <v>73</v>
      </c>
      <c r="R29" s="98"/>
      <c r="S29" s="98"/>
      <c r="V29" s="19" t="s">
        <v>121</v>
      </c>
      <c r="W29" s="124">
        <v>1.22</v>
      </c>
    </row>
    <row r="30" spans="1:26">
      <c r="A30" s="347" t="s">
        <v>151</v>
      </c>
      <c r="B30" s="348"/>
      <c r="C30" s="348"/>
      <c r="D30" s="348"/>
      <c r="E30" s="349"/>
      <c r="F30" s="87" t="s">
        <v>210</v>
      </c>
      <c r="G30" s="40"/>
      <c r="H30" s="91">
        <v>15</v>
      </c>
      <c r="I30" s="72">
        <f t="shared" si="0"/>
        <v>44.7</v>
      </c>
      <c r="J30" s="74">
        <f>LOOKUP(F30,L30:L44,M30:M44)</f>
        <v>2.98</v>
      </c>
      <c r="K30" s="8"/>
      <c r="L30" s="17" t="s">
        <v>74</v>
      </c>
      <c r="M30" s="17"/>
      <c r="N30" s="79"/>
      <c r="O30" s="17"/>
      <c r="P30" s="119"/>
      <c r="Q30" s="101" t="s">
        <v>74</v>
      </c>
      <c r="R30" s="102">
        <v>0</v>
      </c>
      <c r="S30" s="103">
        <v>0</v>
      </c>
      <c r="V30" s="19" t="s">
        <v>122</v>
      </c>
      <c r="W30" s="124">
        <v>1.37</v>
      </c>
    </row>
    <row r="31" spans="1:26">
      <c r="A31" s="347" t="s">
        <v>152</v>
      </c>
      <c r="B31" s="348"/>
      <c r="C31" s="348"/>
      <c r="D31" s="348"/>
      <c r="E31" s="349"/>
      <c r="F31" s="87" t="s">
        <v>209</v>
      </c>
      <c r="G31" s="42"/>
      <c r="H31" s="91">
        <v>15</v>
      </c>
      <c r="I31" s="72">
        <f t="shared" si="0"/>
        <v>33</v>
      </c>
      <c r="J31" s="74">
        <f>LOOKUP(F31,L30:L44,M30:M44)</f>
        <v>2.2000000000000002</v>
      </c>
      <c r="K31" s="2"/>
      <c r="L31" s="81" t="s">
        <v>208</v>
      </c>
      <c r="M31" s="123">
        <v>1.45</v>
      </c>
      <c r="N31" s="161">
        <v>10</v>
      </c>
      <c r="O31" s="17" t="s">
        <v>161</v>
      </c>
      <c r="P31" s="119"/>
      <c r="Q31" s="122" t="s">
        <v>94</v>
      </c>
      <c r="R31" s="107">
        <v>95</v>
      </c>
      <c r="S31" s="108" t="s">
        <v>84</v>
      </c>
      <c r="V31" s="19" t="s">
        <v>123</v>
      </c>
      <c r="W31" s="124">
        <v>1.75</v>
      </c>
    </row>
    <row r="32" spans="1:26">
      <c r="A32" s="347" t="s">
        <v>153</v>
      </c>
      <c r="B32" s="348"/>
      <c r="C32" s="348"/>
      <c r="D32" s="348"/>
      <c r="E32" s="349"/>
      <c r="F32" s="39">
        <v>0.7</v>
      </c>
      <c r="G32" s="40"/>
      <c r="H32" s="91">
        <v>15</v>
      </c>
      <c r="I32" s="72">
        <f t="shared" si="0"/>
        <v>54.389999999999993</v>
      </c>
      <c r="J32" s="74">
        <f>(J30+J31)*F32</f>
        <v>3.6259999999999994</v>
      </c>
      <c r="K32" s="2"/>
      <c r="L32" s="81" t="s">
        <v>209</v>
      </c>
      <c r="M32" s="123">
        <v>2.2000000000000002</v>
      </c>
      <c r="N32" s="161">
        <v>11</v>
      </c>
      <c r="O32" s="17" t="s">
        <v>21</v>
      </c>
      <c r="P32" s="119"/>
      <c r="Q32" s="122" t="s">
        <v>95</v>
      </c>
      <c r="R32" s="107">
        <v>95</v>
      </c>
      <c r="S32" s="108" t="s">
        <v>84</v>
      </c>
      <c r="V32" s="19" t="s">
        <v>124</v>
      </c>
      <c r="W32" s="124">
        <v>2.31</v>
      </c>
    </row>
    <row r="33" spans="1:24">
      <c r="A33" s="347" t="s">
        <v>154</v>
      </c>
      <c r="B33" s="348"/>
      <c r="C33" s="348"/>
      <c r="D33" s="348"/>
      <c r="E33" s="349"/>
      <c r="F33" s="87" t="s">
        <v>117</v>
      </c>
      <c r="G33" s="40"/>
      <c r="H33" s="91">
        <v>15</v>
      </c>
      <c r="I33" s="72">
        <f t="shared" si="0"/>
        <v>15</v>
      </c>
      <c r="J33" s="74">
        <f>LOOKUP(F33,V10:V44,W10:W44)</f>
        <v>1</v>
      </c>
      <c r="K33" s="2"/>
      <c r="L33" s="80" t="s">
        <v>210</v>
      </c>
      <c r="M33" s="123">
        <v>2.98</v>
      </c>
      <c r="N33" s="161">
        <v>11</v>
      </c>
      <c r="O33" s="17" t="s">
        <v>23</v>
      </c>
      <c r="P33" s="119"/>
      <c r="Q33" s="122" t="s">
        <v>96</v>
      </c>
      <c r="R33" s="107">
        <v>50</v>
      </c>
      <c r="S33" s="108" t="s">
        <v>85</v>
      </c>
      <c r="V33" s="19" t="s">
        <v>125</v>
      </c>
      <c r="W33" s="124">
        <v>3.12</v>
      </c>
    </row>
    <row r="34" spans="1:24">
      <c r="A34" s="347"/>
      <c r="B34" s="348"/>
      <c r="C34" s="348"/>
      <c r="D34" s="348"/>
      <c r="E34" s="349"/>
      <c r="F34" s="39"/>
      <c r="G34" s="40"/>
      <c r="H34" s="91"/>
      <c r="I34" s="72">
        <f t="shared" si="0"/>
        <v>0</v>
      </c>
      <c r="J34" s="74"/>
      <c r="K34" s="2"/>
      <c r="L34" s="80" t="s">
        <v>211</v>
      </c>
      <c r="M34" s="123">
        <v>3.65</v>
      </c>
      <c r="N34" s="161">
        <v>11</v>
      </c>
      <c r="O34" s="17" t="s">
        <v>25</v>
      </c>
      <c r="P34" s="119"/>
      <c r="Q34" s="122" t="s">
        <v>97</v>
      </c>
      <c r="R34" s="107">
        <v>55</v>
      </c>
      <c r="S34" s="108" t="s">
        <v>85</v>
      </c>
      <c r="V34" s="19" t="s">
        <v>126</v>
      </c>
      <c r="W34" s="124">
        <v>3.86</v>
      </c>
    </row>
    <row r="35" spans="1:24">
      <c r="A35" s="347" t="s">
        <v>141</v>
      </c>
      <c r="B35" s="348"/>
      <c r="C35" s="348"/>
      <c r="D35" s="348"/>
      <c r="E35" s="349"/>
      <c r="F35" s="87" t="s">
        <v>255</v>
      </c>
      <c r="G35" s="40"/>
      <c r="H35" s="91">
        <v>10</v>
      </c>
      <c r="I35" s="72">
        <f t="shared" si="0"/>
        <v>10</v>
      </c>
      <c r="J35" s="74">
        <f>LOOKUP(F35,L48:L69,M48:M69)</f>
        <v>1</v>
      </c>
      <c r="K35" s="2"/>
      <c r="L35" s="80" t="s">
        <v>212</v>
      </c>
      <c r="M35" s="123">
        <v>4.47</v>
      </c>
      <c r="N35" s="161">
        <v>16</v>
      </c>
      <c r="O35" s="17" t="s">
        <v>26</v>
      </c>
      <c r="P35" s="119"/>
      <c r="Q35" s="122" t="s">
        <v>98</v>
      </c>
      <c r="R35" s="107">
        <v>76</v>
      </c>
      <c r="S35" s="108" t="s">
        <v>85</v>
      </c>
      <c r="V35" s="19" t="s">
        <v>127</v>
      </c>
      <c r="W35" s="124">
        <v>6.6</v>
      </c>
    </row>
    <row r="36" spans="1:24">
      <c r="A36" s="347" t="s">
        <v>155</v>
      </c>
      <c r="B36" s="348"/>
      <c r="C36" s="348"/>
      <c r="D36" s="348"/>
      <c r="E36" s="349"/>
      <c r="F36" s="87" t="s">
        <v>256</v>
      </c>
      <c r="G36" s="40"/>
      <c r="H36" s="91">
        <v>10</v>
      </c>
      <c r="I36" s="72">
        <f t="shared" si="0"/>
        <v>8.5</v>
      </c>
      <c r="J36" s="74">
        <f>LOOKUP(F36,L48:L69,M48:M69)</f>
        <v>0.85</v>
      </c>
      <c r="K36" s="2"/>
      <c r="L36" s="80" t="s">
        <v>213</v>
      </c>
      <c r="M36" s="123">
        <v>5.2</v>
      </c>
      <c r="N36" s="161">
        <v>18</v>
      </c>
      <c r="O36" s="17" t="s">
        <v>28</v>
      </c>
      <c r="P36" s="119"/>
      <c r="Q36" s="122" t="s">
        <v>91</v>
      </c>
      <c r="R36" s="107">
        <v>99</v>
      </c>
      <c r="S36" s="108" t="s">
        <v>85</v>
      </c>
      <c r="V36" s="19" t="s">
        <v>128</v>
      </c>
      <c r="W36" s="123">
        <v>6.6</v>
      </c>
    </row>
    <row r="37" spans="1:24">
      <c r="A37" s="347" t="s">
        <v>156</v>
      </c>
      <c r="B37" s="348"/>
      <c r="C37" s="348"/>
      <c r="D37" s="348"/>
      <c r="E37" s="349"/>
      <c r="F37" s="87" t="s">
        <v>75</v>
      </c>
      <c r="G37" s="40"/>
      <c r="H37" s="91">
        <v>10</v>
      </c>
      <c r="I37" s="72">
        <f t="shared" si="0"/>
        <v>2.5</v>
      </c>
      <c r="J37" s="74">
        <f>LOOKUP(F37,N48:N51,O48:O51)</f>
        <v>0.25</v>
      </c>
      <c r="L37" s="80" t="s">
        <v>214</v>
      </c>
      <c r="M37" s="123">
        <v>6.5</v>
      </c>
      <c r="N37" s="161">
        <v>25</v>
      </c>
      <c r="O37" s="17" t="s">
        <v>30</v>
      </c>
      <c r="P37" s="119"/>
      <c r="Q37" s="122" t="s">
        <v>92</v>
      </c>
      <c r="R37" s="107" t="s">
        <v>74</v>
      </c>
      <c r="S37" s="108" t="s">
        <v>85</v>
      </c>
      <c r="V37" s="18"/>
      <c r="W37" s="124">
        <v>8</v>
      </c>
    </row>
    <row r="38" spans="1:24">
      <c r="A38" s="347" t="s">
        <v>157</v>
      </c>
      <c r="B38" s="348"/>
      <c r="C38" s="348"/>
      <c r="D38" s="348"/>
      <c r="E38" s="349"/>
      <c r="F38" s="89" t="s">
        <v>74</v>
      </c>
      <c r="G38" s="26"/>
      <c r="H38" s="91"/>
      <c r="I38" s="72">
        <f t="shared" si="0"/>
        <v>0</v>
      </c>
      <c r="J38" s="74">
        <f>LOOKUP(F38,N52:N54,O52:O54)</f>
        <v>0</v>
      </c>
      <c r="L38" s="80" t="s">
        <v>244</v>
      </c>
      <c r="M38" s="123">
        <v>9.82</v>
      </c>
      <c r="N38" s="161">
        <v>35</v>
      </c>
      <c r="O38" s="17" t="s">
        <v>32</v>
      </c>
      <c r="P38" s="119"/>
      <c r="Q38" s="122" t="s">
        <v>93</v>
      </c>
      <c r="R38" s="107">
        <v>229</v>
      </c>
      <c r="S38" s="108" t="s">
        <v>85</v>
      </c>
      <c r="V38" s="18" t="s">
        <v>129</v>
      </c>
      <c r="W38" s="124">
        <v>3.42</v>
      </c>
    </row>
    <row r="39" spans="1:24">
      <c r="A39" s="36"/>
      <c r="B39" s="37"/>
      <c r="C39" s="37"/>
      <c r="D39" s="37"/>
      <c r="E39" s="38"/>
      <c r="F39" s="43"/>
      <c r="G39" s="26"/>
      <c r="H39" s="91"/>
      <c r="I39" s="72">
        <f t="shared" si="0"/>
        <v>0</v>
      </c>
      <c r="J39" s="74"/>
      <c r="L39" s="80" t="s">
        <v>245</v>
      </c>
      <c r="M39" s="123">
        <v>11.53</v>
      </c>
      <c r="N39" s="161">
        <v>46</v>
      </c>
      <c r="O39" s="17" t="s">
        <v>33</v>
      </c>
      <c r="P39" s="119"/>
      <c r="Q39" s="122" t="s">
        <v>86</v>
      </c>
      <c r="R39" s="107">
        <v>351</v>
      </c>
      <c r="S39" s="108" t="s">
        <v>85</v>
      </c>
      <c r="V39" s="18" t="s">
        <v>130</v>
      </c>
      <c r="W39" s="124">
        <v>4.2699999999999996</v>
      </c>
    </row>
    <row r="40" spans="1:24">
      <c r="A40" s="347" t="s">
        <v>5</v>
      </c>
      <c r="B40" s="348"/>
      <c r="C40" s="348"/>
      <c r="D40" s="348"/>
      <c r="E40" s="349"/>
      <c r="F40" s="89" t="s">
        <v>74</v>
      </c>
      <c r="G40" s="44"/>
      <c r="H40" s="90"/>
      <c r="I40" s="72">
        <f t="shared" si="0"/>
        <v>0</v>
      </c>
      <c r="J40" s="74">
        <f>LOOKUP(F40,Q30:Q43,R30:R43)</f>
        <v>0</v>
      </c>
      <c r="L40" s="80" t="s">
        <v>246</v>
      </c>
      <c r="M40" s="123">
        <v>20.96</v>
      </c>
      <c r="N40" s="161">
        <v>68</v>
      </c>
      <c r="O40" s="17" t="s">
        <v>34</v>
      </c>
      <c r="P40" s="119"/>
      <c r="Q40" s="122" t="s">
        <v>87</v>
      </c>
      <c r="R40" s="107">
        <v>450</v>
      </c>
      <c r="S40" s="108" t="s">
        <v>85</v>
      </c>
      <c r="V40" s="18" t="s">
        <v>131</v>
      </c>
      <c r="W40" s="124">
        <v>5.2</v>
      </c>
    </row>
    <row r="41" spans="1:24">
      <c r="A41" s="347" t="s">
        <v>5</v>
      </c>
      <c r="B41" s="348"/>
      <c r="C41" s="348"/>
      <c r="D41" s="348"/>
      <c r="E41" s="349"/>
      <c r="F41" s="89" t="s">
        <v>74</v>
      </c>
      <c r="G41" s="44"/>
      <c r="H41" s="90"/>
      <c r="I41" s="72">
        <f t="shared" si="0"/>
        <v>0</v>
      </c>
      <c r="J41" s="74">
        <f>LOOKUP(F41,Q30:Q43,R30:R43)</f>
        <v>0</v>
      </c>
      <c r="L41" s="80" t="s">
        <v>247</v>
      </c>
      <c r="M41" s="123">
        <v>32.9</v>
      </c>
      <c r="N41" s="161">
        <v>94</v>
      </c>
      <c r="O41" s="17" t="s">
        <v>35</v>
      </c>
      <c r="P41" s="119"/>
      <c r="Q41" s="122" t="s">
        <v>88</v>
      </c>
      <c r="R41" s="107">
        <v>526</v>
      </c>
      <c r="S41" s="108" t="s">
        <v>85</v>
      </c>
      <c r="V41" s="18" t="s">
        <v>132</v>
      </c>
      <c r="W41" s="124">
        <v>6.4</v>
      </c>
    </row>
    <row r="42" spans="1:24">
      <c r="A42" s="347" t="s">
        <v>5</v>
      </c>
      <c r="B42" s="348"/>
      <c r="C42" s="348"/>
      <c r="D42" s="348"/>
      <c r="E42" s="349"/>
      <c r="F42" s="89" t="s">
        <v>74</v>
      </c>
      <c r="G42" s="44"/>
      <c r="H42" s="91"/>
      <c r="I42" s="72">
        <f t="shared" si="0"/>
        <v>0</v>
      </c>
      <c r="J42" s="74">
        <f>LOOKUP(F42,Q30:Q43,R30:R43)</f>
        <v>0</v>
      </c>
      <c r="L42" s="80" t="s">
        <v>248</v>
      </c>
      <c r="M42" s="123">
        <v>48.73</v>
      </c>
      <c r="N42" s="161">
        <v>119</v>
      </c>
      <c r="O42" s="17" t="s">
        <v>36</v>
      </c>
      <c r="P42" s="119"/>
      <c r="Q42" s="122" t="s">
        <v>89</v>
      </c>
      <c r="R42" s="107">
        <v>233</v>
      </c>
      <c r="S42" s="108" t="s">
        <v>85</v>
      </c>
      <c r="V42" s="18" t="s">
        <v>133</v>
      </c>
      <c r="W42" s="124">
        <v>6.7</v>
      </c>
    </row>
    <row r="43" spans="1:24">
      <c r="A43" s="347" t="s">
        <v>181</v>
      </c>
      <c r="B43" s="348"/>
      <c r="C43" s="348"/>
      <c r="D43" s="348"/>
      <c r="E43" s="349"/>
      <c r="F43" s="89" t="s">
        <v>74</v>
      </c>
      <c r="G43" s="44"/>
      <c r="H43" s="91"/>
      <c r="I43" s="152">
        <f t="shared" si="0"/>
        <v>0</v>
      </c>
      <c r="J43" s="153">
        <f>LOOKUP(F43,Q48:Q51,R48:R51)</f>
        <v>0</v>
      </c>
      <c r="L43" s="80" t="s">
        <v>249</v>
      </c>
      <c r="M43" s="159">
        <v>56.78</v>
      </c>
      <c r="N43" s="172"/>
      <c r="O43" s="17" t="s">
        <v>44</v>
      </c>
      <c r="P43" s="119"/>
      <c r="Q43" s="122" t="s">
        <v>90</v>
      </c>
      <c r="R43" s="107">
        <v>417</v>
      </c>
      <c r="S43" s="108" t="s">
        <v>85</v>
      </c>
      <c r="V43" s="18" t="s">
        <v>134</v>
      </c>
      <c r="W43" s="124">
        <v>7.5</v>
      </c>
    </row>
    <row r="44" spans="1:24" ht="13.8" thickBot="1">
      <c r="A44" s="347" t="s">
        <v>182</v>
      </c>
      <c r="B44" s="348"/>
      <c r="C44" s="348"/>
      <c r="D44" s="348"/>
      <c r="E44" s="349"/>
      <c r="F44" s="89" t="s">
        <v>74</v>
      </c>
      <c r="G44" s="44"/>
      <c r="H44" s="91"/>
      <c r="I44" s="152">
        <f t="shared" si="0"/>
        <v>0</v>
      </c>
      <c r="J44" s="153">
        <f>LOOKUP(F44,Q55:Q58,R55:R58)</f>
        <v>0</v>
      </c>
      <c r="L44" s="83" t="s">
        <v>250</v>
      </c>
      <c r="M44" s="160">
        <v>65.02</v>
      </c>
      <c r="N44" s="84"/>
      <c r="O44" s="173" t="s">
        <v>37</v>
      </c>
      <c r="V44" s="11" t="s">
        <v>135</v>
      </c>
      <c r="W44" s="125">
        <v>10.71</v>
      </c>
    </row>
    <row r="45" spans="1:24" ht="13.8" thickBot="1">
      <c r="A45" s="347" t="s">
        <v>183</v>
      </c>
      <c r="B45" s="348"/>
      <c r="C45" s="348"/>
      <c r="D45" s="348"/>
      <c r="E45" s="349"/>
      <c r="F45" s="89" t="s">
        <v>74</v>
      </c>
      <c r="G45" s="44"/>
      <c r="H45" s="91"/>
      <c r="I45" s="152">
        <f t="shared" si="0"/>
        <v>0</v>
      </c>
      <c r="J45" s="153">
        <f>LOOKUP(F45,Q62:Q65,R62:R65)</f>
        <v>0</v>
      </c>
    </row>
    <row r="46" spans="1:24">
      <c r="A46" s="347" t="s">
        <v>184</v>
      </c>
      <c r="B46" s="348"/>
      <c r="C46" s="348"/>
      <c r="D46" s="348"/>
      <c r="E46" s="349"/>
      <c r="F46" s="43"/>
      <c r="G46" s="44"/>
      <c r="H46" s="91"/>
      <c r="I46" s="152">
        <f t="shared" si="0"/>
        <v>0</v>
      </c>
      <c r="J46" s="153">
        <v>60</v>
      </c>
      <c r="L46" s="126" t="s">
        <v>38</v>
      </c>
      <c r="M46" s="127"/>
      <c r="N46" s="126" t="s">
        <v>38</v>
      </c>
      <c r="O46" s="127"/>
      <c r="P46" s="1"/>
      <c r="Q46" s="126" t="s">
        <v>162</v>
      </c>
      <c r="R46" s="127"/>
      <c r="V46" s="365" t="s">
        <v>163</v>
      </c>
      <c r="W46" s="366"/>
    </row>
    <row r="47" spans="1:24" ht="13.8" thickBot="1">
      <c r="A47" s="347" t="s">
        <v>185</v>
      </c>
      <c r="B47" s="348"/>
      <c r="C47" s="348"/>
      <c r="D47" s="348"/>
      <c r="E47" s="349"/>
      <c r="F47" s="43" t="s">
        <v>74</v>
      </c>
      <c r="G47" s="44"/>
      <c r="H47" s="91"/>
      <c r="I47" s="152">
        <f t="shared" si="0"/>
        <v>0</v>
      </c>
      <c r="J47" s="153">
        <f>LOOKUP(F47,V56:V58,W56:W58)</f>
        <v>0</v>
      </c>
      <c r="L47" s="128" t="s">
        <v>39</v>
      </c>
      <c r="M47" s="129" t="s">
        <v>215</v>
      </c>
      <c r="N47" s="128" t="s">
        <v>39</v>
      </c>
      <c r="O47" s="129" t="s">
        <v>216</v>
      </c>
      <c r="Q47" s="128" t="s">
        <v>164</v>
      </c>
      <c r="R47" s="129" t="s">
        <v>40</v>
      </c>
      <c r="V47" s="128" t="s">
        <v>164</v>
      </c>
      <c r="W47" s="129" t="s">
        <v>40</v>
      </c>
    </row>
    <row r="48" spans="1:24">
      <c r="A48" s="36"/>
      <c r="B48" s="37"/>
      <c r="C48" s="37"/>
      <c r="D48" s="37"/>
      <c r="E48" s="38"/>
      <c r="F48" s="39"/>
      <c r="G48" s="40"/>
      <c r="H48" s="91"/>
      <c r="I48" s="152">
        <f t="shared" si="0"/>
        <v>0</v>
      </c>
      <c r="J48" s="153"/>
      <c r="L48" s="130" t="s">
        <v>74</v>
      </c>
      <c r="M48" s="131">
        <v>0</v>
      </c>
      <c r="N48" s="132" t="s">
        <v>74</v>
      </c>
      <c r="O48" s="133">
        <v>0</v>
      </c>
      <c r="Q48" s="132" t="s">
        <v>74</v>
      </c>
      <c r="R48" s="133">
        <v>0</v>
      </c>
      <c r="V48" s="101" t="s">
        <v>74</v>
      </c>
      <c r="W48" s="134">
        <v>0</v>
      </c>
      <c r="X48" s="135" t="s">
        <v>74</v>
      </c>
    </row>
    <row r="49" spans="1:24">
      <c r="A49" s="36" t="s">
        <v>103</v>
      </c>
      <c r="B49" s="37"/>
      <c r="C49" s="37"/>
      <c r="D49" s="37"/>
      <c r="E49" s="38"/>
      <c r="F49" s="87" t="s">
        <v>165</v>
      </c>
      <c r="G49" s="154" t="str">
        <f>LOOKUP(F49,V48:V52,X48:X52)</f>
        <v>POSITF 20V</v>
      </c>
      <c r="H49" s="91">
        <v>1</v>
      </c>
      <c r="I49" s="152">
        <f t="shared" si="0"/>
        <v>115</v>
      </c>
      <c r="J49" s="153">
        <f>LOOKUP(F49,V48:V52,W48:W52)</f>
        <v>115</v>
      </c>
      <c r="L49" s="136" t="s">
        <v>46</v>
      </c>
      <c r="M49" s="162">
        <v>0.6</v>
      </c>
      <c r="N49" s="138" t="s">
        <v>75</v>
      </c>
      <c r="O49" s="163">
        <v>0.25</v>
      </c>
      <c r="Q49" s="140" t="s">
        <v>4</v>
      </c>
      <c r="R49" s="139">
        <v>20</v>
      </c>
      <c r="V49" s="141" t="s">
        <v>165</v>
      </c>
      <c r="W49" s="142">
        <v>115</v>
      </c>
      <c r="X49" s="135" t="s">
        <v>223</v>
      </c>
    </row>
    <row r="50" spans="1:24">
      <c r="A50" s="36" t="s">
        <v>187</v>
      </c>
      <c r="B50" s="37"/>
      <c r="C50" s="37"/>
      <c r="D50" s="37"/>
      <c r="E50" s="38"/>
      <c r="F50" s="87" t="s">
        <v>74</v>
      </c>
      <c r="G50" s="41"/>
      <c r="H50" s="91"/>
      <c r="I50" s="152">
        <f t="shared" si="0"/>
        <v>0</v>
      </c>
      <c r="J50" s="153">
        <f>LOOKUP(F50,Q69:Q74,R69:R74)</f>
        <v>0</v>
      </c>
      <c r="L50" s="136" t="s">
        <v>47</v>
      </c>
      <c r="M50" s="163">
        <v>0.85</v>
      </c>
      <c r="N50" s="140" t="s">
        <v>77</v>
      </c>
      <c r="O50" s="162">
        <v>0.6</v>
      </c>
      <c r="Q50" s="140" t="s">
        <v>167</v>
      </c>
      <c r="R50" s="137">
        <v>20</v>
      </c>
      <c r="V50" s="141" t="s">
        <v>168</v>
      </c>
      <c r="W50" s="142">
        <v>365</v>
      </c>
      <c r="X50" s="135" t="s">
        <v>224</v>
      </c>
    </row>
    <row r="51" spans="1:24" ht="13.8" thickBot="1">
      <c r="A51" s="36" t="s">
        <v>102</v>
      </c>
      <c r="B51" s="37"/>
      <c r="C51" s="37"/>
      <c r="D51" s="37"/>
      <c r="E51" s="38"/>
      <c r="F51" s="39"/>
      <c r="G51" s="40"/>
      <c r="H51" s="91">
        <v>1</v>
      </c>
      <c r="I51" s="72">
        <f t="shared" si="0"/>
        <v>40</v>
      </c>
      <c r="J51" s="73">
        <v>40</v>
      </c>
      <c r="L51" s="136" t="s">
        <v>48</v>
      </c>
      <c r="M51" s="163">
        <v>1</v>
      </c>
      <c r="N51" s="143" t="s">
        <v>76</v>
      </c>
      <c r="O51" s="164">
        <v>1.7</v>
      </c>
      <c r="Q51" s="143" t="s">
        <v>169</v>
      </c>
      <c r="R51" s="144">
        <v>150</v>
      </c>
      <c r="V51" s="146" t="s">
        <v>170</v>
      </c>
      <c r="W51" s="142">
        <v>150</v>
      </c>
      <c r="X51" s="135" t="s">
        <v>166</v>
      </c>
    </row>
    <row r="52" spans="1:24" ht="13.8" thickBot="1">
      <c r="A52" s="20" t="s">
        <v>271</v>
      </c>
      <c r="B52" s="20"/>
      <c r="C52" s="20"/>
      <c r="D52" s="20"/>
      <c r="E52" s="20"/>
      <c r="F52" s="45"/>
      <c r="G52" s="45"/>
      <c r="H52" s="92">
        <v>1</v>
      </c>
      <c r="I52" s="72">
        <v>15</v>
      </c>
      <c r="J52" s="77"/>
      <c r="K52" s="10"/>
      <c r="L52" s="136" t="s">
        <v>49</v>
      </c>
      <c r="M52" s="163">
        <v>1.65</v>
      </c>
      <c r="N52" s="132" t="s">
        <v>74</v>
      </c>
      <c r="O52" s="166">
        <v>0</v>
      </c>
      <c r="V52" s="147" t="s">
        <v>171</v>
      </c>
      <c r="W52" s="142">
        <v>400</v>
      </c>
      <c r="X52" s="135" t="s">
        <v>225</v>
      </c>
    </row>
    <row r="53" spans="1:24" ht="13.8" thickBot="1">
      <c r="A53" s="36" t="s">
        <v>159</v>
      </c>
      <c r="B53" s="37"/>
      <c r="C53" s="37"/>
      <c r="D53" s="37"/>
      <c r="E53" s="38"/>
      <c r="F53" s="39"/>
      <c r="G53" s="40"/>
      <c r="H53" s="91">
        <v>1</v>
      </c>
      <c r="I53" s="72">
        <f t="shared" si="0"/>
        <v>50</v>
      </c>
      <c r="J53" s="74">
        <v>50</v>
      </c>
      <c r="K53" s="3"/>
      <c r="L53" s="136" t="s">
        <v>50</v>
      </c>
      <c r="M53" s="163">
        <v>3.06</v>
      </c>
      <c r="N53" s="148" t="s">
        <v>66</v>
      </c>
      <c r="O53" s="162">
        <v>0.6</v>
      </c>
      <c r="Q53" s="126" t="s">
        <v>172</v>
      </c>
      <c r="R53" s="127"/>
    </row>
    <row r="54" spans="1:24" ht="13.8" thickBot="1">
      <c r="A54" s="350"/>
      <c r="B54" s="351"/>
      <c r="C54" s="351"/>
      <c r="D54" s="351"/>
      <c r="E54" s="352"/>
      <c r="F54" s="46"/>
      <c r="G54" s="47"/>
      <c r="H54" s="93"/>
      <c r="I54" s="78"/>
      <c r="J54" s="74"/>
      <c r="K54" s="3"/>
      <c r="L54" s="136" t="s">
        <v>51</v>
      </c>
      <c r="M54" s="163">
        <v>2.66</v>
      </c>
      <c r="N54" s="149" t="s">
        <v>41</v>
      </c>
      <c r="O54" s="164">
        <v>0.7</v>
      </c>
      <c r="Q54" s="128" t="s">
        <v>164</v>
      </c>
      <c r="R54" s="129" t="s">
        <v>40</v>
      </c>
      <c r="V54" s="365" t="s">
        <v>186</v>
      </c>
      <c r="W54" s="366"/>
    </row>
    <row r="55" spans="1:24" ht="13.8" thickBot="1">
      <c r="A55" s="62" t="s">
        <v>6</v>
      </c>
      <c r="B55" s="63"/>
      <c r="C55" s="63"/>
      <c r="D55" s="63"/>
      <c r="E55" s="63"/>
      <c r="F55" s="63"/>
      <c r="G55" s="63"/>
      <c r="H55" s="64"/>
      <c r="I55" s="48">
        <f>SUM(I8:I54)</f>
        <v>1420.4900000000002</v>
      </c>
      <c r="J55" s="49"/>
      <c r="L55" s="150" t="s">
        <v>52</v>
      </c>
      <c r="M55" s="164">
        <v>4.05</v>
      </c>
      <c r="Q55" s="132" t="s">
        <v>74</v>
      </c>
      <c r="R55" s="133">
        <v>0</v>
      </c>
      <c r="V55" s="128" t="s">
        <v>164</v>
      </c>
      <c r="W55" s="129" t="s">
        <v>40</v>
      </c>
    </row>
    <row r="56" spans="1:24">
      <c r="A56" s="21"/>
      <c r="B56" s="22"/>
      <c r="C56" s="22"/>
      <c r="D56" s="22"/>
      <c r="E56" s="22"/>
      <c r="F56" s="22"/>
      <c r="G56" s="22"/>
      <c r="H56" s="22"/>
      <c r="I56" s="23"/>
      <c r="J56" s="20"/>
      <c r="L56" s="151" t="s">
        <v>53</v>
      </c>
      <c r="M56" s="162">
        <v>0.9</v>
      </c>
      <c r="Q56" s="140" t="s">
        <v>173</v>
      </c>
      <c r="R56" s="139">
        <v>87</v>
      </c>
      <c r="V56" s="132" t="s">
        <v>74</v>
      </c>
      <c r="W56" s="133">
        <v>0</v>
      </c>
    </row>
    <row r="57" spans="1:24">
      <c r="A57" s="21" t="s">
        <v>7</v>
      </c>
      <c r="B57" s="22"/>
      <c r="C57" s="22"/>
      <c r="D57" s="22"/>
      <c r="E57" s="51" t="s">
        <v>81</v>
      </c>
      <c r="F57" s="94">
        <v>1.1000000000000001</v>
      </c>
      <c r="G57" s="22"/>
      <c r="H57" s="22"/>
      <c r="I57" s="52">
        <f>I55*F57</f>
        <v>1562.5390000000004</v>
      </c>
      <c r="J57" s="20"/>
      <c r="L57" s="136" t="s">
        <v>54</v>
      </c>
      <c r="M57" s="163">
        <v>1.25</v>
      </c>
      <c r="Q57" s="140" t="s">
        <v>174</v>
      </c>
      <c r="R57" s="137">
        <v>135</v>
      </c>
      <c r="V57" s="140" t="s">
        <v>12</v>
      </c>
      <c r="W57" s="139">
        <v>264</v>
      </c>
    </row>
    <row r="58" spans="1:24" ht="13.8" thickBot="1">
      <c r="A58" s="345" t="s">
        <v>8</v>
      </c>
      <c r="B58" s="346"/>
      <c r="C58" s="346"/>
      <c r="D58" s="94">
        <v>20</v>
      </c>
      <c r="E58" s="51" t="s">
        <v>81</v>
      </c>
      <c r="F58" s="51">
        <v>55</v>
      </c>
      <c r="G58" s="22"/>
      <c r="H58" s="22"/>
      <c r="I58" s="52">
        <f>F58*D58</f>
        <v>1100</v>
      </c>
      <c r="J58" s="20"/>
      <c r="K58" s="7"/>
      <c r="L58" s="136" t="s">
        <v>55</v>
      </c>
      <c r="M58" s="163">
        <v>1.45</v>
      </c>
      <c r="O58" s="174"/>
      <c r="Q58" s="145"/>
      <c r="R58" s="144"/>
      <c r="V58" s="140"/>
      <c r="W58" s="137"/>
    </row>
    <row r="59" spans="1:24" ht="13.8" thickBot="1">
      <c r="A59" s="345" t="s">
        <v>257</v>
      </c>
      <c r="B59" s="346"/>
      <c r="C59" s="346"/>
      <c r="D59" s="94"/>
      <c r="E59" s="51" t="s">
        <v>81</v>
      </c>
      <c r="F59" s="51">
        <v>55</v>
      </c>
      <c r="G59" s="22"/>
      <c r="H59" s="22"/>
      <c r="I59" s="53">
        <f>F59*D59</f>
        <v>0</v>
      </c>
      <c r="J59" s="20"/>
      <c r="K59" s="7"/>
      <c r="L59" s="136" t="s">
        <v>56</v>
      </c>
      <c r="M59" s="163">
        <v>3.53</v>
      </c>
      <c r="V59" s="156"/>
      <c r="W59" s="155"/>
      <c r="X59" s="1"/>
    </row>
    <row r="60" spans="1:24">
      <c r="A60" s="21" t="s">
        <v>9</v>
      </c>
      <c r="B60" s="22"/>
      <c r="C60" s="22"/>
      <c r="D60" s="94">
        <v>0</v>
      </c>
      <c r="E60" s="51" t="s">
        <v>81</v>
      </c>
      <c r="F60" s="51">
        <v>60</v>
      </c>
      <c r="G60" s="54"/>
      <c r="H60" s="22"/>
      <c r="I60" s="52">
        <f>F60*D60</f>
        <v>0</v>
      </c>
      <c r="J60" s="20"/>
      <c r="K60" s="7"/>
      <c r="L60" s="136" t="s">
        <v>57</v>
      </c>
      <c r="M60" s="163">
        <v>4.17</v>
      </c>
      <c r="Q60" s="126" t="s">
        <v>158</v>
      </c>
      <c r="R60" s="127"/>
    </row>
    <row r="61" spans="1:24" ht="13.8" thickBot="1">
      <c r="A61" s="21"/>
      <c r="B61" s="22"/>
      <c r="C61" s="22"/>
      <c r="D61" s="51"/>
      <c r="E61" s="51"/>
      <c r="F61" s="51"/>
      <c r="G61" s="22"/>
      <c r="H61" s="22"/>
      <c r="I61" s="23"/>
      <c r="J61" s="20"/>
      <c r="K61" s="7"/>
      <c r="L61" s="150" t="s">
        <v>58</v>
      </c>
      <c r="M61" s="165">
        <v>7.06</v>
      </c>
      <c r="Q61" s="128" t="s">
        <v>164</v>
      </c>
      <c r="R61" s="129" t="s">
        <v>40</v>
      </c>
    </row>
    <row r="62" spans="1:24" ht="14.4" thickTop="1" thickBot="1">
      <c r="A62" s="55" t="s">
        <v>10</v>
      </c>
      <c r="B62" s="22"/>
      <c r="C62" s="22"/>
      <c r="D62" s="51"/>
      <c r="E62" s="51"/>
      <c r="F62" s="51"/>
      <c r="G62" s="22"/>
      <c r="H62" s="22"/>
      <c r="I62" s="278">
        <f>I57+I58+I59+I60</f>
        <v>2662.5390000000007</v>
      </c>
      <c r="J62" s="20"/>
      <c r="K62" s="7"/>
      <c r="L62" s="132" t="s">
        <v>59</v>
      </c>
      <c r="M62" s="166">
        <v>1.95</v>
      </c>
      <c r="Q62" s="178" t="s">
        <v>74</v>
      </c>
      <c r="R62" s="133">
        <v>0</v>
      </c>
    </row>
    <row r="63" spans="1:24" ht="14.4" thickTop="1" thickBot="1">
      <c r="A63" s="21"/>
      <c r="B63" s="22"/>
      <c r="C63" s="22"/>
      <c r="D63" s="51"/>
      <c r="E63" s="51"/>
      <c r="F63" s="51"/>
      <c r="G63" s="22"/>
      <c r="H63" s="22"/>
      <c r="I63" s="23"/>
      <c r="J63" s="20"/>
      <c r="K63" s="7"/>
      <c r="L63" s="150" t="s">
        <v>60</v>
      </c>
      <c r="M63" s="164">
        <v>2.1</v>
      </c>
      <c r="Q63" s="140" t="s">
        <v>175</v>
      </c>
      <c r="R63" s="139">
        <v>59</v>
      </c>
    </row>
    <row r="64" spans="1:24" ht="13.8" thickBot="1">
      <c r="A64" s="24" t="s">
        <v>11</v>
      </c>
      <c r="B64" s="22" t="s">
        <v>45</v>
      </c>
      <c r="C64" s="54"/>
      <c r="D64" s="51">
        <v>0</v>
      </c>
      <c r="E64" s="51" t="s">
        <v>81</v>
      </c>
      <c r="F64" s="56">
        <v>30</v>
      </c>
      <c r="G64" s="54"/>
      <c r="H64" s="22"/>
      <c r="I64" s="57">
        <f>D64*F64</f>
        <v>0</v>
      </c>
      <c r="J64" s="21"/>
      <c r="K64" s="7"/>
      <c r="L64" s="151" t="s">
        <v>68</v>
      </c>
      <c r="M64" s="162">
        <v>2.9</v>
      </c>
      <c r="P64" s="4"/>
      <c r="Q64" s="140" t="s">
        <v>176</v>
      </c>
      <c r="R64" s="137">
        <v>60</v>
      </c>
    </row>
    <row r="65" spans="1:18" ht="13.8" thickBot="1">
      <c r="A65" s="65"/>
      <c r="B65" s="34"/>
      <c r="C65" s="66"/>
      <c r="D65" s="60"/>
      <c r="E65" s="60"/>
      <c r="F65" s="67"/>
      <c r="G65" s="34"/>
      <c r="H65" s="34"/>
      <c r="I65" s="68"/>
      <c r="J65" s="54"/>
      <c r="K65" s="7"/>
      <c r="L65" s="150" t="s">
        <v>61</v>
      </c>
      <c r="M65" s="164">
        <v>3.2</v>
      </c>
      <c r="Q65" s="143" t="s">
        <v>177</v>
      </c>
      <c r="R65" s="144">
        <v>35</v>
      </c>
    </row>
    <row r="66" spans="1:18" ht="13.8" thickBot="1">
      <c r="A66" s="24"/>
      <c r="B66" s="22"/>
      <c r="C66" s="54"/>
      <c r="D66" s="51"/>
      <c r="E66" s="50"/>
      <c r="F66" s="56"/>
      <c r="G66" s="22"/>
      <c r="H66" s="22"/>
      <c r="I66" s="69"/>
      <c r="J66" s="20"/>
      <c r="K66" s="7"/>
      <c r="L66" s="151" t="s">
        <v>62</v>
      </c>
      <c r="M66" s="162">
        <v>4.6500000000000004</v>
      </c>
    </row>
    <row r="67" spans="1:18" ht="13.8" thickBot="1">
      <c r="A67" s="24"/>
      <c r="B67" s="58"/>
      <c r="C67" s="58"/>
      <c r="D67" s="58"/>
      <c r="E67" s="58"/>
      <c r="F67" s="58"/>
      <c r="G67" s="22"/>
      <c r="H67" s="54"/>
      <c r="I67" s="22"/>
      <c r="J67" s="22"/>
      <c r="K67" s="7"/>
      <c r="L67" s="150" t="s">
        <v>63</v>
      </c>
      <c r="M67" s="164">
        <v>5.2</v>
      </c>
      <c r="Q67" s="365" t="s">
        <v>178</v>
      </c>
      <c r="R67" s="366"/>
    </row>
    <row r="68" spans="1:18" ht="13.8" thickBot="1">
      <c r="A68" s="21"/>
      <c r="B68" s="22"/>
      <c r="C68" s="22"/>
      <c r="D68" s="22"/>
      <c r="E68" s="59"/>
      <c r="F68" s="22"/>
      <c r="G68" s="22"/>
      <c r="H68" s="22"/>
      <c r="I68" s="70"/>
      <c r="L68" s="151" t="s">
        <v>64</v>
      </c>
      <c r="M68" s="162">
        <v>7.15</v>
      </c>
      <c r="Q68" s="128" t="s">
        <v>164</v>
      </c>
      <c r="R68" s="129" t="s">
        <v>40</v>
      </c>
    </row>
    <row r="69" spans="1:18" ht="13.8" thickBot="1">
      <c r="A69" s="21"/>
      <c r="B69" s="22"/>
      <c r="C69" s="22"/>
      <c r="D69" s="22"/>
      <c r="E69" s="22"/>
      <c r="F69" s="22"/>
      <c r="G69" s="22"/>
      <c r="H69" s="22"/>
      <c r="I69" s="22"/>
      <c r="L69" s="150" t="s">
        <v>65</v>
      </c>
      <c r="M69" s="164">
        <v>7.9</v>
      </c>
      <c r="Q69" s="132" t="s">
        <v>74</v>
      </c>
      <c r="R69" s="131">
        <v>0</v>
      </c>
    </row>
    <row r="70" spans="1:18">
      <c r="Q70" s="179" t="s">
        <v>222</v>
      </c>
      <c r="R70" s="137">
        <v>65</v>
      </c>
    </row>
    <row r="71" spans="1:18">
      <c r="Q71" s="140" t="s">
        <v>84</v>
      </c>
      <c r="R71" s="137">
        <v>195</v>
      </c>
    </row>
    <row r="72" spans="1:18">
      <c r="L72" s="367"/>
      <c r="M72" s="368"/>
      <c r="Q72" s="140" t="s">
        <v>179</v>
      </c>
      <c r="R72" s="137">
        <v>420</v>
      </c>
    </row>
    <row r="73" spans="1:18" ht="13.8" thickBot="1">
      <c r="Q73" s="143" t="s">
        <v>180</v>
      </c>
      <c r="R73" s="144">
        <v>170</v>
      </c>
    </row>
  </sheetData>
  <mergeCells count="46">
    <mergeCell ref="A59:C59"/>
    <mergeCell ref="A35:E35"/>
    <mergeCell ref="A20:E20"/>
    <mergeCell ref="A9:E9"/>
    <mergeCell ref="A10:E10"/>
    <mergeCell ref="A12:E12"/>
    <mergeCell ref="A28:E28"/>
    <mergeCell ref="A27:E27"/>
    <mergeCell ref="A26:E26"/>
    <mergeCell ref="A25:E25"/>
    <mergeCell ref="A31:E31"/>
    <mergeCell ref="A58:C58"/>
    <mergeCell ref="A47:E47"/>
    <mergeCell ref="A45:E45"/>
    <mergeCell ref="A54:E54"/>
    <mergeCell ref="A46:E46"/>
    <mergeCell ref="A18:E18"/>
    <mergeCell ref="A19:E19"/>
    <mergeCell ref="A38:E38"/>
    <mergeCell ref="A37:E37"/>
    <mergeCell ref="A1:I1"/>
    <mergeCell ref="H4:I4"/>
    <mergeCell ref="D2:G2"/>
    <mergeCell ref="B4:E4"/>
    <mergeCell ref="H5:I5"/>
    <mergeCell ref="H6:I6"/>
    <mergeCell ref="A34:E34"/>
    <mergeCell ref="A32:E32"/>
    <mergeCell ref="A33:E33"/>
    <mergeCell ref="A36:E36"/>
    <mergeCell ref="V54:W54"/>
    <mergeCell ref="V46:W46"/>
    <mergeCell ref="Q67:R67"/>
    <mergeCell ref="L72:M72"/>
    <mergeCell ref="A13:E13"/>
    <mergeCell ref="A14:E14"/>
    <mergeCell ref="A44:E44"/>
    <mergeCell ref="A42:E42"/>
    <mergeCell ref="A43:E43"/>
    <mergeCell ref="A41:E41"/>
    <mergeCell ref="A30:E30"/>
    <mergeCell ref="A24:E24"/>
    <mergeCell ref="A40:E40"/>
    <mergeCell ref="A21:E21"/>
    <mergeCell ref="A22:E22"/>
    <mergeCell ref="A16:E16"/>
  </mergeCells>
  <phoneticPr fontId="0" type="noConversion"/>
  <dataValidations count="17">
    <dataValidation type="list" allowBlank="1" showInputMessage="1" showErrorMessage="1" sqref="F30:F31">
      <formula1>$L$30:$L$44</formula1>
    </dataValidation>
    <dataValidation type="list" showInputMessage="1" showErrorMessage="1" sqref="F37">
      <formula1>$N$48:$N$51</formula1>
    </dataValidation>
    <dataValidation type="list" allowBlank="1" showInputMessage="1" showErrorMessage="1" sqref="F38">
      <formula1>$N$52:$N$54</formula1>
    </dataValidation>
    <dataValidation type="list" allowBlank="1" showInputMessage="1" showErrorMessage="1" sqref="F35:F36 F14">
      <formula1>$L$48:$L$69</formula1>
    </dataValidation>
    <dataValidation type="list" allowBlank="1" showInputMessage="1" showErrorMessage="1" sqref="F24">
      <formula1>$M$10:$M$16</formula1>
    </dataValidation>
    <dataValidation type="list" allowBlank="1" showInputMessage="1" showErrorMessage="1" sqref="F26">
      <formula1>$L$21:$L$26</formula1>
    </dataValidation>
    <dataValidation type="list" allowBlank="1" showInputMessage="1" showErrorMessage="1" sqref="F25">
      <formula1>$R$10:$R$15</formula1>
    </dataValidation>
    <dataValidation type="list" allowBlank="1" showInputMessage="1" showErrorMessage="1" sqref="F27">
      <formula1>$R$20:$R$25</formula1>
    </dataValidation>
    <dataValidation type="list" allowBlank="1" showInputMessage="1" showErrorMessage="1" sqref="F40:F42">
      <formula1>$Q$30:$Q$43</formula1>
    </dataValidation>
    <dataValidation type="list" allowBlank="1" showInputMessage="1" showErrorMessage="1" sqref="F33">
      <formula1>$V$10:$V$44</formula1>
    </dataValidation>
    <dataValidation type="list" allowBlank="1" showInputMessage="1" showErrorMessage="1" sqref="F50">
      <formula1>$Q$69:$Q$73</formula1>
    </dataValidation>
    <dataValidation type="list" allowBlank="1" showInputMessage="1" showErrorMessage="1" sqref="F49">
      <formula1>$V$48:$V$52</formula1>
    </dataValidation>
    <dataValidation type="list" allowBlank="1" showInputMessage="1" showErrorMessage="1" sqref="F45">
      <formula1>$Q$62:$Q$65</formula1>
    </dataValidation>
    <dataValidation type="list" allowBlank="1" showInputMessage="1" showErrorMessage="1" sqref="F44">
      <formula1>$Q$55:$Q$58</formula1>
    </dataValidation>
    <dataValidation type="list" allowBlank="1" showInputMessage="1" showErrorMessage="1" sqref="F43">
      <formula1>$Q$48:$Q$51</formula1>
    </dataValidation>
    <dataValidation type="list" allowBlank="1" showInputMessage="1" showErrorMessage="1" sqref="F47">
      <formula1>$V$56:$V$58</formula1>
    </dataValidation>
    <dataValidation type="list" allowBlank="1" showInputMessage="1" showErrorMessage="1" sqref="F11">
      <formula1>$Y10:$Y18</formula1>
    </dataValidation>
  </dataValidations>
  <printOptions horizontalCentered="1" verticalCentered="1" gridLines="1"/>
  <pageMargins left="0.19685039370078741" right="0.19685039370078741" top="0.19685039370078741" bottom="0.19685039370078741" header="0" footer="0"/>
  <pageSetup paperSize="9" scale="92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topLeftCell="A4" workbookViewId="0">
      <selection activeCell="A40" sqref="A40:E40"/>
    </sheetView>
  </sheetViews>
  <sheetFormatPr baseColWidth="10" defaultRowHeight="13.2"/>
  <sheetData>
    <row r="1" spans="1:25" ht="16.2" thickBot="1">
      <c r="A1" s="355" t="s">
        <v>0</v>
      </c>
      <c r="B1" s="356"/>
      <c r="C1" s="356"/>
      <c r="D1" s="356"/>
      <c r="E1" s="356"/>
      <c r="F1" s="356"/>
      <c r="G1" s="356"/>
      <c r="H1" s="356"/>
      <c r="I1" s="357"/>
      <c r="J1" s="20"/>
    </row>
    <row r="2" spans="1:25" ht="13.8" thickBot="1">
      <c r="A2" s="12" t="s">
        <v>13</v>
      </c>
      <c r="B2" s="192">
        <v>43949</v>
      </c>
      <c r="C2" s="300" t="s">
        <v>14</v>
      </c>
      <c r="D2" s="358" t="s">
        <v>344</v>
      </c>
      <c r="E2" s="359"/>
      <c r="F2" s="359"/>
      <c r="G2" s="360"/>
      <c r="H2" s="300" t="s">
        <v>15</v>
      </c>
      <c r="I2" s="13"/>
      <c r="J2" s="20"/>
    </row>
    <row r="3" spans="1:25">
      <c r="A3" s="21"/>
      <c r="B3" s="22"/>
      <c r="C3" s="22"/>
      <c r="D3" s="22"/>
      <c r="E3" s="22"/>
      <c r="F3" s="22"/>
      <c r="G3" s="22"/>
      <c r="H3" s="22"/>
      <c r="I3" s="23"/>
      <c r="J3" s="20"/>
    </row>
    <row r="4" spans="1:25">
      <c r="A4" s="24" t="s">
        <v>1</v>
      </c>
      <c r="B4" s="361" t="s">
        <v>345</v>
      </c>
      <c r="C4" s="361"/>
      <c r="D4" s="362"/>
      <c r="E4" s="362"/>
      <c r="F4" s="25"/>
      <c r="G4" s="25" t="s">
        <v>99</v>
      </c>
      <c r="H4" s="363">
        <v>10.5</v>
      </c>
      <c r="I4" s="364"/>
      <c r="J4" s="27"/>
    </row>
    <row r="5" spans="1:25">
      <c r="A5" s="28" t="s">
        <v>2</v>
      </c>
      <c r="B5" s="29"/>
      <c r="C5" s="30"/>
      <c r="D5" s="30"/>
      <c r="E5" s="22"/>
      <c r="F5" s="25"/>
      <c r="G5" s="25" t="s">
        <v>100</v>
      </c>
      <c r="H5" s="363">
        <v>1250</v>
      </c>
      <c r="I5" s="364"/>
      <c r="J5" s="31"/>
    </row>
    <row r="6" spans="1:25">
      <c r="A6" s="28"/>
      <c r="B6" s="30"/>
      <c r="C6" s="30"/>
      <c r="D6" s="30"/>
      <c r="E6" s="22"/>
      <c r="F6" s="25"/>
      <c r="G6" s="25" t="s">
        <v>101</v>
      </c>
      <c r="H6" s="353" t="s">
        <v>252</v>
      </c>
      <c r="I6" s="354"/>
      <c r="J6" s="32"/>
      <c r="K6" s="4"/>
    </row>
    <row r="7" spans="1:25" ht="13.8" thickBot="1">
      <c r="A7" s="33"/>
      <c r="B7" s="34"/>
      <c r="C7" s="34"/>
      <c r="D7" s="34"/>
      <c r="E7" s="34"/>
      <c r="F7" s="34"/>
      <c r="G7" s="34"/>
      <c r="H7" s="86" t="s">
        <v>137</v>
      </c>
      <c r="I7" s="35"/>
      <c r="J7" s="32"/>
      <c r="L7" s="1"/>
    </row>
    <row r="8" spans="1:25">
      <c r="A8" s="302" t="s">
        <v>160</v>
      </c>
      <c r="B8" s="303"/>
      <c r="C8" s="303" t="s">
        <v>346</v>
      </c>
      <c r="D8" s="303"/>
      <c r="E8" s="304"/>
      <c r="F8" s="95" t="s">
        <v>347</v>
      </c>
      <c r="G8" s="85" t="s">
        <v>267</v>
      </c>
      <c r="H8" s="90">
        <v>1</v>
      </c>
      <c r="I8" s="72">
        <f>J8*H8</f>
        <v>760</v>
      </c>
      <c r="J8" s="71">
        <v>760</v>
      </c>
      <c r="L8" s="96" t="s">
        <v>69</v>
      </c>
      <c r="M8" s="96" t="s">
        <v>73</v>
      </c>
      <c r="N8" s="96" t="s">
        <v>17</v>
      </c>
      <c r="O8" s="96" t="s">
        <v>71</v>
      </c>
      <c r="Q8" s="96" t="s">
        <v>79</v>
      </c>
      <c r="R8" s="96" t="s">
        <v>73</v>
      </c>
      <c r="S8" s="96" t="s">
        <v>17</v>
      </c>
      <c r="T8" s="96" t="s">
        <v>71</v>
      </c>
      <c r="V8" s="15" t="s">
        <v>19</v>
      </c>
      <c r="W8" s="97" t="s">
        <v>17</v>
      </c>
      <c r="Y8" s="180"/>
    </row>
    <row r="9" spans="1:25" ht="13.8" thickBot="1">
      <c r="A9" s="369" t="s">
        <v>348</v>
      </c>
      <c r="B9" s="348"/>
      <c r="C9" s="348"/>
      <c r="D9" s="348"/>
      <c r="E9" s="349"/>
      <c r="F9" s="39"/>
      <c r="G9" s="40"/>
      <c r="H9" s="90">
        <v>0.5</v>
      </c>
      <c r="I9" s="72">
        <f>J9*H9</f>
        <v>50</v>
      </c>
      <c r="J9" s="71">
        <v>100</v>
      </c>
      <c r="L9" s="98" t="s">
        <v>20</v>
      </c>
      <c r="M9" s="98" t="s">
        <v>188</v>
      </c>
      <c r="N9" s="98">
        <v>2011</v>
      </c>
      <c r="O9" s="98" t="s">
        <v>72</v>
      </c>
      <c r="Q9" s="98" t="s">
        <v>20</v>
      </c>
      <c r="R9" s="98" t="s">
        <v>189</v>
      </c>
      <c r="S9" s="98"/>
      <c r="T9" s="98" t="s">
        <v>72</v>
      </c>
      <c r="V9" s="16" t="s">
        <v>18</v>
      </c>
      <c r="W9" s="99" t="s">
        <v>18</v>
      </c>
      <c r="Y9" s="291" t="s">
        <v>73</v>
      </c>
    </row>
    <row r="10" spans="1:25">
      <c r="A10" s="347" t="s">
        <v>138</v>
      </c>
      <c r="B10" s="348"/>
      <c r="C10" s="348"/>
      <c r="D10" s="348"/>
      <c r="E10" s="349"/>
      <c r="F10" s="39"/>
      <c r="G10" s="40"/>
      <c r="H10" s="90"/>
      <c r="I10" s="72">
        <f t="shared" ref="I10:I53" si="0">J10*H10</f>
        <v>0</v>
      </c>
      <c r="J10" s="71">
        <v>0</v>
      </c>
      <c r="L10" s="310"/>
      <c r="M10" s="311" t="s">
        <v>74</v>
      </c>
      <c r="N10" s="312">
        <v>0</v>
      </c>
      <c r="O10" s="313"/>
      <c r="Q10" s="310"/>
      <c r="R10" s="311" t="s">
        <v>74</v>
      </c>
      <c r="S10" s="312">
        <v>0</v>
      </c>
      <c r="T10" s="313"/>
      <c r="V10" s="17" t="s">
        <v>74</v>
      </c>
      <c r="W10" s="104"/>
      <c r="Y10" s="190" t="s">
        <v>349</v>
      </c>
    </row>
    <row r="11" spans="1:25">
      <c r="A11" s="302" t="s">
        <v>136</v>
      </c>
      <c r="B11" s="303"/>
      <c r="C11" s="303"/>
      <c r="D11" s="303"/>
      <c r="E11" s="304"/>
      <c r="F11" s="185" t="s">
        <v>276</v>
      </c>
      <c r="G11" s="40"/>
      <c r="H11" s="91">
        <v>4</v>
      </c>
      <c r="I11" s="72">
        <f t="shared" si="0"/>
        <v>0</v>
      </c>
      <c r="J11" s="74">
        <f>LOOKUP(F11,Y10:Y18,Z10:Z18)</f>
        <v>0</v>
      </c>
      <c r="L11" s="105" t="s">
        <v>70</v>
      </c>
      <c r="M11" s="167" t="s">
        <v>198</v>
      </c>
      <c r="N11" s="314">
        <v>33</v>
      </c>
      <c r="O11" s="314">
        <v>2.2000000000000002</v>
      </c>
      <c r="Q11" s="109" t="s">
        <v>22</v>
      </c>
      <c r="R11" s="175" t="s">
        <v>217</v>
      </c>
      <c r="S11" s="294">
        <v>95</v>
      </c>
      <c r="T11" s="314">
        <v>3.6</v>
      </c>
      <c r="V11" s="18" t="s">
        <v>104</v>
      </c>
      <c r="W11" s="104">
        <v>0.5</v>
      </c>
      <c r="Y11" s="190" t="s">
        <v>236</v>
      </c>
    </row>
    <row r="12" spans="1:25">
      <c r="A12" s="347" t="s">
        <v>139</v>
      </c>
      <c r="B12" s="348"/>
      <c r="C12" s="348"/>
      <c r="D12" s="348"/>
      <c r="E12" s="349"/>
      <c r="F12" s="39"/>
      <c r="G12" s="40"/>
      <c r="H12" s="90"/>
      <c r="I12" s="72">
        <f t="shared" si="0"/>
        <v>0</v>
      </c>
      <c r="J12" s="71">
        <v>50</v>
      </c>
      <c r="L12" s="105" t="s">
        <v>70</v>
      </c>
      <c r="M12" s="167" t="s">
        <v>199</v>
      </c>
      <c r="N12" s="314">
        <v>46</v>
      </c>
      <c r="O12" s="314">
        <v>3.8</v>
      </c>
      <c r="Q12" s="109" t="s">
        <v>24</v>
      </c>
      <c r="R12" s="175" t="s">
        <v>218</v>
      </c>
      <c r="S12" s="294">
        <v>95</v>
      </c>
      <c r="T12" s="314">
        <v>3.6</v>
      </c>
      <c r="V12" s="18" t="s">
        <v>105</v>
      </c>
      <c r="W12" s="104">
        <v>0.5</v>
      </c>
      <c r="Y12" s="190" t="s">
        <v>276</v>
      </c>
    </row>
    <row r="13" spans="1:25">
      <c r="A13" s="347" t="s">
        <v>140</v>
      </c>
      <c r="B13" s="348"/>
      <c r="C13" s="348"/>
      <c r="D13" s="348"/>
      <c r="E13" s="349"/>
      <c r="F13" s="39"/>
      <c r="G13" s="40"/>
      <c r="H13" s="90"/>
      <c r="I13" s="72">
        <f t="shared" si="0"/>
        <v>0</v>
      </c>
      <c r="J13" s="71">
        <v>50</v>
      </c>
      <c r="L13" s="110" t="s">
        <v>67</v>
      </c>
      <c r="M13" s="167" t="s">
        <v>200</v>
      </c>
      <c r="N13" s="314">
        <v>48</v>
      </c>
      <c r="O13" s="314">
        <v>11</v>
      </c>
      <c r="P13" s="1"/>
      <c r="Q13" s="109" t="s">
        <v>27</v>
      </c>
      <c r="R13" s="175" t="s">
        <v>219</v>
      </c>
      <c r="S13" s="294">
        <v>110</v>
      </c>
      <c r="T13" s="314">
        <v>3.6</v>
      </c>
      <c r="V13" s="18" t="s">
        <v>106</v>
      </c>
      <c r="W13" s="104">
        <v>0.5</v>
      </c>
      <c r="Y13" s="190" t="s">
        <v>238</v>
      </c>
    </row>
    <row r="14" spans="1:25">
      <c r="A14" s="347" t="s">
        <v>141</v>
      </c>
      <c r="B14" s="348"/>
      <c r="C14" s="348"/>
      <c r="D14" s="348"/>
      <c r="E14" s="349"/>
      <c r="F14" s="87" t="s">
        <v>254</v>
      </c>
      <c r="G14" s="40"/>
      <c r="H14" s="91">
        <v>10</v>
      </c>
      <c r="I14" s="72">
        <f t="shared" si="0"/>
        <v>9</v>
      </c>
      <c r="J14" s="74">
        <f>LOOKUP(F14,L48:L69,M48:M69)</f>
        <v>0.9</v>
      </c>
      <c r="K14" s="2"/>
      <c r="L14" s="109" t="s">
        <v>22</v>
      </c>
      <c r="M14" s="157" t="s">
        <v>201</v>
      </c>
      <c r="N14" s="314">
        <v>50</v>
      </c>
      <c r="O14" s="314">
        <v>26</v>
      </c>
      <c r="P14" s="1"/>
      <c r="Q14" s="105" t="s">
        <v>29</v>
      </c>
      <c r="R14" s="175" t="s">
        <v>220</v>
      </c>
      <c r="S14" s="294">
        <v>150</v>
      </c>
      <c r="T14" s="314">
        <v>7.7</v>
      </c>
      <c r="V14" s="18" t="s">
        <v>107</v>
      </c>
      <c r="W14" s="104">
        <v>0.5</v>
      </c>
      <c r="Y14" s="190" t="s">
        <v>239</v>
      </c>
    </row>
    <row r="15" spans="1:25" ht="13.8" thickBot="1">
      <c r="A15" s="21"/>
      <c r="B15" s="22"/>
      <c r="C15" s="22"/>
      <c r="D15" s="22"/>
      <c r="E15" s="22"/>
      <c r="F15" s="61"/>
      <c r="G15" s="22"/>
      <c r="H15" s="92"/>
      <c r="I15" s="72">
        <f t="shared" si="0"/>
        <v>0</v>
      </c>
      <c r="J15" s="75"/>
      <c r="L15" s="109" t="s">
        <v>24</v>
      </c>
      <c r="M15" s="157" t="s">
        <v>202</v>
      </c>
      <c r="N15" s="314">
        <v>56</v>
      </c>
      <c r="O15" s="314">
        <v>36</v>
      </c>
      <c r="P15" s="1"/>
      <c r="Q15" s="111" t="s">
        <v>31</v>
      </c>
      <c r="R15" s="176" t="s">
        <v>221</v>
      </c>
      <c r="S15" s="315">
        <v>150</v>
      </c>
      <c r="T15" s="316">
        <v>7.7</v>
      </c>
      <c r="V15" s="18" t="s">
        <v>108</v>
      </c>
      <c r="W15" s="104">
        <v>0.6</v>
      </c>
      <c r="Y15" s="190" t="s">
        <v>240</v>
      </c>
    </row>
    <row r="16" spans="1:25" ht="13.8" thickBot="1">
      <c r="A16" s="369" t="s">
        <v>350</v>
      </c>
      <c r="B16" s="348"/>
      <c r="C16" s="348"/>
      <c r="D16" s="348"/>
      <c r="E16" s="349"/>
      <c r="F16" s="87"/>
      <c r="G16" s="40"/>
      <c r="H16" s="90">
        <v>1</v>
      </c>
      <c r="I16" s="72">
        <f t="shared" si="0"/>
        <v>310</v>
      </c>
      <c r="J16" s="76">
        <v>310</v>
      </c>
      <c r="L16" s="111" t="s">
        <v>27</v>
      </c>
      <c r="M16" s="158" t="s">
        <v>203</v>
      </c>
      <c r="N16" s="316">
        <v>90</v>
      </c>
      <c r="O16" s="316">
        <v>70</v>
      </c>
      <c r="P16" s="1"/>
      <c r="R16" s="114"/>
      <c r="S16" s="317"/>
      <c r="T16" s="317"/>
      <c r="U16" s="1"/>
      <c r="V16" s="18" t="s">
        <v>109</v>
      </c>
      <c r="W16" s="104">
        <v>0.7</v>
      </c>
      <c r="X16" s="6"/>
      <c r="Y16" s="190" t="s">
        <v>241</v>
      </c>
    </row>
    <row r="17" spans="1:25" ht="13.8" thickBot="1">
      <c r="A17" s="302"/>
      <c r="B17" s="303"/>
      <c r="C17" s="303"/>
      <c r="D17" s="303"/>
      <c r="E17" s="304"/>
      <c r="F17" s="39"/>
      <c r="G17" s="40"/>
      <c r="H17" s="90"/>
      <c r="I17" s="72">
        <f t="shared" si="0"/>
        <v>0</v>
      </c>
      <c r="J17" s="71"/>
      <c r="P17" s="116"/>
      <c r="Q17" s="1"/>
      <c r="R17" s="1"/>
      <c r="V17" s="18" t="s">
        <v>110</v>
      </c>
      <c r="W17" s="104">
        <v>0.8</v>
      </c>
      <c r="X17" s="6"/>
      <c r="Y17" s="190" t="s">
        <v>242</v>
      </c>
    </row>
    <row r="18" spans="1:25" ht="13.8" thickBot="1">
      <c r="A18" s="347" t="s">
        <v>142</v>
      </c>
      <c r="B18" s="348"/>
      <c r="C18" s="348"/>
      <c r="D18" s="348"/>
      <c r="E18" s="349"/>
      <c r="F18" s="39"/>
      <c r="G18" s="40"/>
      <c r="H18" s="90">
        <v>1</v>
      </c>
      <c r="I18" s="72">
        <f t="shared" si="0"/>
        <v>50</v>
      </c>
      <c r="J18" s="71">
        <v>50</v>
      </c>
      <c r="O18" s="1"/>
      <c r="P18" s="307"/>
      <c r="Q18" s="96" t="s">
        <v>80</v>
      </c>
      <c r="R18" s="96" t="s">
        <v>73</v>
      </c>
      <c r="S18" s="96" t="s">
        <v>17</v>
      </c>
      <c r="T18" s="96" t="s">
        <v>71</v>
      </c>
      <c r="V18" s="18" t="s">
        <v>111</v>
      </c>
      <c r="W18" s="104">
        <v>0.82</v>
      </c>
      <c r="Y18" s="191" t="s">
        <v>243</v>
      </c>
    </row>
    <row r="19" spans="1:25" ht="13.8" thickBot="1">
      <c r="A19" s="347" t="s">
        <v>143</v>
      </c>
      <c r="B19" s="348"/>
      <c r="C19" s="348"/>
      <c r="D19" s="348"/>
      <c r="E19" s="349"/>
      <c r="F19" s="39"/>
      <c r="G19" s="41"/>
      <c r="H19" s="90">
        <v>1</v>
      </c>
      <c r="I19" s="72">
        <f t="shared" si="0"/>
        <v>20</v>
      </c>
      <c r="J19" s="71">
        <v>20</v>
      </c>
      <c r="L19" s="118" t="s">
        <v>78</v>
      </c>
      <c r="M19" s="96" t="s">
        <v>17</v>
      </c>
      <c r="N19" s="96" t="s">
        <v>71</v>
      </c>
      <c r="O19" s="1"/>
      <c r="P19" s="307"/>
      <c r="Q19" s="98" t="s">
        <v>20</v>
      </c>
      <c r="R19" s="98" t="s">
        <v>190</v>
      </c>
      <c r="S19" s="98">
        <v>2011</v>
      </c>
      <c r="T19" s="98" t="s">
        <v>72</v>
      </c>
      <c r="V19" s="18" t="s">
        <v>112</v>
      </c>
      <c r="W19" s="104">
        <v>1.1000000000000001</v>
      </c>
      <c r="Y19" s="292" t="s">
        <v>227</v>
      </c>
    </row>
    <row r="20" spans="1:25" ht="13.8" thickBot="1">
      <c r="A20" s="347" t="s">
        <v>144</v>
      </c>
      <c r="B20" s="348"/>
      <c r="C20" s="348"/>
      <c r="D20" s="348"/>
      <c r="E20" s="349"/>
      <c r="F20" s="39"/>
      <c r="G20" s="40"/>
      <c r="H20" s="90"/>
      <c r="I20" s="72">
        <f t="shared" si="0"/>
        <v>0</v>
      </c>
      <c r="J20" s="71">
        <v>50</v>
      </c>
      <c r="L20" s="98" t="s">
        <v>197</v>
      </c>
      <c r="M20" s="98">
        <v>2011</v>
      </c>
      <c r="N20" s="98" t="s">
        <v>72</v>
      </c>
      <c r="O20" s="308"/>
      <c r="P20" s="318"/>
      <c r="Q20" s="310"/>
      <c r="R20" s="311" t="s">
        <v>74</v>
      </c>
      <c r="S20" s="312">
        <v>0</v>
      </c>
      <c r="T20" s="313"/>
      <c r="V20" s="18" t="s">
        <v>113</v>
      </c>
      <c r="W20" s="104">
        <v>1.65</v>
      </c>
      <c r="Y20" s="292" t="s">
        <v>228</v>
      </c>
    </row>
    <row r="21" spans="1:25" ht="13.8" thickBot="1">
      <c r="A21" s="347" t="s">
        <v>145</v>
      </c>
      <c r="B21" s="348"/>
      <c r="C21" s="348"/>
      <c r="D21" s="348"/>
      <c r="E21" s="349"/>
      <c r="F21" s="39"/>
      <c r="G21" s="40"/>
      <c r="H21" s="90"/>
      <c r="I21" s="72">
        <f t="shared" si="0"/>
        <v>0</v>
      </c>
      <c r="J21" s="71">
        <v>30</v>
      </c>
      <c r="L21" s="319" t="s">
        <v>74</v>
      </c>
      <c r="M21" s="313">
        <v>0</v>
      </c>
      <c r="N21" s="320"/>
      <c r="O21" s="1"/>
      <c r="P21" s="318"/>
      <c r="Q21" s="105" t="s">
        <v>70</v>
      </c>
      <c r="R21" s="106" t="s">
        <v>191</v>
      </c>
      <c r="S21" s="314">
        <v>7</v>
      </c>
      <c r="T21" s="314">
        <v>3</v>
      </c>
      <c r="V21" s="18" t="s">
        <v>114</v>
      </c>
      <c r="W21" s="104">
        <v>2.06</v>
      </c>
      <c r="Y21" s="293" t="s">
        <v>229</v>
      </c>
    </row>
    <row r="22" spans="1:25">
      <c r="A22" s="347" t="s">
        <v>146</v>
      </c>
      <c r="B22" s="348"/>
      <c r="C22" s="348"/>
      <c r="D22" s="348"/>
      <c r="E22" s="349"/>
      <c r="F22" s="39"/>
      <c r="G22" s="40"/>
      <c r="H22" s="90"/>
      <c r="I22" s="72">
        <f t="shared" si="0"/>
        <v>0</v>
      </c>
      <c r="J22" s="71">
        <v>20</v>
      </c>
      <c r="L22" s="319" t="s">
        <v>351</v>
      </c>
      <c r="M22" s="313">
        <v>48</v>
      </c>
      <c r="N22" s="320"/>
      <c r="P22" s="318"/>
      <c r="Q22" s="110" t="s">
        <v>67</v>
      </c>
      <c r="R22" s="106" t="s">
        <v>192</v>
      </c>
      <c r="S22" s="314">
        <v>7</v>
      </c>
      <c r="T22" s="314">
        <v>7</v>
      </c>
      <c r="V22" s="18" t="s">
        <v>115</v>
      </c>
      <c r="W22" s="104">
        <v>2.27</v>
      </c>
      <c r="Y22" s="293" t="s">
        <v>230</v>
      </c>
    </row>
    <row r="23" spans="1:25">
      <c r="A23" s="302"/>
      <c r="B23" s="303"/>
      <c r="C23" s="303"/>
      <c r="D23" s="303"/>
      <c r="E23" s="304"/>
      <c r="F23" s="39"/>
      <c r="G23" s="40"/>
      <c r="H23" s="90"/>
      <c r="I23" s="72">
        <f t="shared" si="0"/>
        <v>0</v>
      </c>
      <c r="J23" s="74"/>
      <c r="L23" s="321" t="s">
        <v>352</v>
      </c>
      <c r="M23" s="314">
        <v>52</v>
      </c>
      <c r="N23" s="314"/>
      <c r="P23" s="318"/>
      <c r="Q23" s="109" t="s">
        <v>22</v>
      </c>
      <c r="R23" s="106" t="s">
        <v>193</v>
      </c>
      <c r="S23" s="314">
        <v>10</v>
      </c>
      <c r="T23" s="314">
        <v>10</v>
      </c>
      <c r="V23" s="18"/>
      <c r="W23" s="123">
        <v>2.6</v>
      </c>
      <c r="Y23" s="293" t="s">
        <v>231</v>
      </c>
    </row>
    <row r="24" spans="1:25">
      <c r="A24" s="347" t="s">
        <v>3</v>
      </c>
      <c r="B24" s="348"/>
      <c r="C24" s="348"/>
      <c r="D24" s="348"/>
      <c r="E24" s="349"/>
      <c r="F24" s="88" t="s">
        <v>199</v>
      </c>
      <c r="G24" s="40"/>
      <c r="H24" s="90">
        <v>1</v>
      </c>
      <c r="I24" s="72">
        <f t="shared" si="0"/>
        <v>46</v>
      </c>
      <c r="J24" s="74">
        <f>LOOKUP(F24,M10:M16,N10:N16)</f>
        <v>46</v>
      </c>
      <c r="K24" s="2"/>
      <c r="L24" s="321" t="s">
        <v>233</v>
      </c>
      <c r="M24" s="314">
        <v>52</v>
      </c>
      <c r="N24" s="314"/>
      <c r="P24" s="318"/>
      <c r="Q24" s="109" t="s">
        <v>24</v>
      </c>
      <c r="R24" s="106" t="s">
        <v>194</v>
      </c>
      <c r="S24" s="314">
        <v>11</v>
      </c>
      <c r="T24" s="314">
        <v>17</v>
      </c>
      <c r="V24" s="19" t="s">
        <v>116</v>
      </c>
      <c r="W24" s="124">
        <v>1</v>
      </c>
      <c r="Y24" s="293" t="s">
        <v>232</v>
      </c>
    </row>
    <row r="25" spans="1:25" ht="13.8" thickBot="1">
      <c r="A25" s="347" t="s">
        <v>147</v>
      </c>
      <c r="B25" s="348"/>
      <c r="C25" s="348"/>
      <c r="D25" s="348"/>
      <c r="E25" s="349"/>
      <c r="F25" s="87" t="s">
        <v>74</v>
      </c>
      <c r="G25" s="40"/>
      <c r="H25" s="91"/>
      <c r="I25" s="72">
        <f t="shared" si="0"/>
        <v>0</v>
      </c>
      <c r="J25" s="74">
        <f>LOOKUP(F25,R10:R15,S10:S15)</f>
        <v>0</v>
      </c>
      <c r="K25" s="2"/>
      <c r="L25" s="321" t="s">
        <v>234</v>
      </c>
      <c r="M25" s="314">
        <v>60</v>
      </c>
      <c r="N25" s="314"/>
      <c r="Q25" s="111" t="s">
        <v>27</v>
      </c>
      <c r="R25" s="112" t="s">
        <v>195</v>
      </c>
      <c r="S25" s="316">
        <v>18</v>
      </c>
      <c r="T25" s="316">
        <v>31</v>
      </c>
      <c r="V25" s="19" t="s">
        <v>117</v>
      </c>
      <c r="W25" s="124">
        <v>1</v>
      </c>
      <c r="Y25" s="293" t="s">
        <v>226</v>
      </c>
    </row>
    <row r="26" spans="1:25">
      <c r="A26" s="347" t="s">
        <v>149</v>
      </c>
      <c r="B26" s="348"/>
      <c r="C26" s="348"/>
      <c r="D26" s="348"/>
      <c r="E26" s="349"/>
      <c r="F26" s="87" t="s">
        <v>234</v>
      </c>
      <c r="G26" s="40"/>
      <c r="H26" s="91">
        <v>1</v>
      </c>
      <c r="I26" s="72">
        <f t="shared" si="0"/>
        <v>60</v>
      </c>
      <c r="J26" s="74">
        <f>LOOKUP(F26,L21:L26,M21:M26)</f>
        <v>60</v>
      </c>
      <c r="K26" s="5"/>
      <c r="L26" s="321" t="s">
        <v>206</v>
      </c>
      <c r="M26" s="314">
        <v>92</v>
      </c>
      <c r="N26" s="314"/>
      <c r="V26" s="19" t="s">
        <v>118</v>
      </c>
      <c r="W26" s="124">
        <v>1</v>
      </c>
    </row>
    <row r="27" spans="1:25" ht="13.8" thickBot="1">
      <c r="A27" s="347" t="s">
        <v>148</v>
      </c>
      <c r="B27" s="348"/>
      <c r="C27" s="348"/>
      <c r="D27" s="348"/>
      <c r="E27" s="349"/>
      <c r="F27" s="87" t="s">
        <v>74</v>
      </c>
      <c r="G27" s="40"/>
      <c r="H27" s="91"/>
      <c r="I27" s="72">
        <f t="shared" si="0"/>
        <v>0</v>
      </c>
      <c r="J27" s="74">
        <f>LOOKUP(F27,R20:R25,S20:S25)</f>
        <v>0</v>
      </c>
      <c r="K27" s="2"/>
      <c r="V27" s="19" t="s">
        <v>119</v>
      </c>
      <c r="W27" s="124">
        <v>1.1000000000000001</v>
      </c>
    </row>
    <row r="28" spans="1:25">
      <c r="A28" s="347" t="s">
        <v>150</v>
      </c>
      <c r="B28" s="348"/>
      <c r="C28" s="348"/>
      <c r="D28" s="348"/>
      <c r="E28" s="349"/>
      <c r="F28" s="87"/>
      <c r="G28" s="40"/>
      <c r="H28" s="91"/>
      <c r="I28" s="72">
        <f t="shared" si="0"/>
        <v>0</v>
      </c>
      <c r="J28" s="74">
        <v>3</v>
      </c>
      <c r="K28" s="2"/>
      <c r="L28" s="15" t="s">
        <v>16</v>
      </c>
      <c r="M28" s="170" t="s">
        <v>207</v>
      </c>
      <c r="N28" s="171" t="s">
        <v>196</v>
      </c>
      <c r="O28" s="15" t="s">
        <v>19</v>
      </c>
      <c r="P28" s="307"/>
      <c r="Q28" s="118" t="s">
        <v>82</v>
      </c>
      <c r="R28" s="96" t="s">
        <v>17</v>
      </c>
      <c r="S28" s="96" t="s">
        <v>83</v>
      </c>
      <c r="V28" s="19" t="s">
        <v>120</v>
      </c>
      <c r="W28" s="124">
        <v>1.1000000000000001</v>
      </c>
    </row>
    <row r="29" spans="1:25" ht="13.8" thickBot="1">
      <c r="A29" s="302"/>
      <c r="B29" s="303"/>
      <c r="C29" s="303"/>
      <c r="D29" s="303"/>
      <c r="E29" s="304"/>
      <c r="F29" s="87"/>
      <c r="G29" s="40"/>
      <c r="H29" s="91"/>
      <c r="I29" s="72">
        <f t="shared" si="0"/>
        <v>0</v>
      </c>
      <c r="J29" s="74"/>
      <c r="K29" s="9"/>
      <c r="L29" s="16" t="s">
        <v>20</v>
      </c>
      <c r="M29" s="16" t="s">
        <v>42</v>
      </c>
      <c r="N29" s="82" t="s">
        <v>43</v>
      </c>
      <c r="O29" s="16" t="s">
        <v>18</v>
      </c>
      <c r="P29" s="307"/>
      <c r="Q29" s="98" t="s">
        <v>73</v>
      </c>
      <c r="R29" s="98"/>
      <c r="S29" s="98"/>
      <c r="V29" s="19" t="s">
        <v>121</v>
      </c>
      <c r="W29" s="124">
        <v>1.22</v>
      </c>
    </row>
    <row r="30" spans="1:25">
      <c r="A30" s="347" t="s">
        <v>151</v>
      </c>
      <c r="B30" s="348"/>
      <c r="C30" s="348"/>
      <c r="D30" s="348"/>
      <c r="E30" s="349"/>
      <c r="F30" s="87" t="s">
        <v>210</v>
      </c>
      <c r="G30" s="40"/>
      <c r="H30" s="91">
        <v>10</v>
      </c>
      <c r="I30" s="72">
        <f t="shared" si="0"/>
        <v>29.8</v>
      </c>
      <c r="J30" s="74">
        <f>LOOKUP(F30,L30:L44,M30:M44)</f>
        <v>2.98</v>
      </c>
      <c r="K30" s="8"/>
      <c r="L30" s="17" t="s">
        <v>74</v>
      </c>
      <c r="M30" s="17"/>
      <c r="N30" s="79"/>
      <c r="O30" s="17"/>
      <c r="P30" s="308"/>
      <c r="Q30" s="311" t="s">
        <v>74</v>
      </c>
      <c r="R30" s="312">
        <v>0</v>
      </c>
      <c r="S30" s="313">
        <v>0</v>
      </c>
      <c r="V30" s="19" t="s">
        <v>122</v>
      </c>
      <c r="W30" s="124">
        <v>1.37</v>
      </c>
    </row>
    <row r="31" spans="1:25">
      <c r="A31" s="347" t="s">
        <v>152</v>
      </c>
      <c r="B31" s="348"/>
      <c r="C31" s="348"/>
      <c r="D31" s="348"/>
      <c r="E31" s="349"/>
      <c r="F31" s="87" t="s">
        <v>209</v>
      </c>
      <c r="G31" s="42"/>
      <c r="H31" s="91">
        <v>10</v>
      </c>
      <c r="I31" s="72">
        <f t="shared" si="0"/>
        <v>22</v>
      </c>
      <c r="J31" s="74">
        <f>LOOKUP(F31,L30:L44,M30:M44)</f>
        <v>2.2000000000000002</v>
      </c>
      <c r="K31" s="2"/>
      <c r="L31" s="81" t="s">
        <v>208</v>
      </c>
      <c r="M31" s="123">
        <v>1.45</v>
      </c>
      <c r="N31" s="161">
        <v>10</v>
      </c>
      <c r="O31" s="17" t="s">
        <v>161</v>
      </c>
      <c r="P31" s="308"/>
      <c r="Q31" s="322" t="s">
        <v>94</v>
      </c>
      <c r="R31" s="294">
        <v>95</v>
      </c>
      <c r="S31" s="314" t="s">
        <v>84</v>
      </c>
      <c r="V31" s="19" t="s">
        <v>123</v>
      </c>
      <c r="W31" s="124">
        <v>1.75</v>
      </c>
    </row>
    <row r="32" spans="1:25">
      <c r="A32" s="347" t="s">
        <v>153</v>
      </c>
      <c r="B32" s="348"/>
      <c r="C32" s="348"/>
      <c r="D32" s="348"/>
      <c r="E32" s="349"/>
      <c r="F32" s="39">
        <v>0.7</v>
      </c>
      <c r="G32" s="40"/>
      <c r="H32" s="91">
        <v>10</v>
      </c>
      <c r="I32" s="72">
        <f t="shared" si="0"/>
        <v>36.259999999999991</v>
      </c>
      <c r="J32" s="74">
        <f>(J30+J31)*F32</f>
        <v>3.6259999999999994</v>
      </c>
      <c r="K32" s="2"/>
      <c r="L32" s="81" t="s">
        <v>209</v>
      </c>
      <c r="M32" s="123">
        <v>2.2000000000000002</v>
      </c>
      <c r="N32" s="161">
        <v>11</v>
      </c>
      <c r="O32" s="17" t="s">
        <v>21</v>
      </c>
      <c r="P32" s="308"/>
      <c r="Q32" s="322" t="s">
        <v>95</v>
      </c>
      <c r="R32" s="294">
        <v>95</v>
      </c>
      <c r="S32" s="314" t="s">
        <v>84</v>
      </c>
      <c r="V32" s="19" t="s">
        <v>124</v>
      </c>
      <c r="W32" s="124">
        <v>2.31</v>
      </c>
    </row>
    <row r="33" spans="1:24">
      <c r="A33" s="347" t="s">
        <v>154</v>
      </c>
      <c r="B33" s="348"/>
      <c r="C33" s="348"/>
      <c r="D33" s="348"/>
      <c r="E33" s="349"/>
      <c r="F33" s="87" t="s">
        <v>117</v>
      </c>
      <c r="G33" s="40"/>
      <c r="H33" s="91">
        <v>10</v>
      </c>
      <c r="I33" s="72">
        <f t="shared" si="0"/>
        <v>10</v>
      </c>
      <c r="J33" s="74">
        <f>LOOKUP(F33,V10:V44,W10:W44)</f>
        <v>1</v>
      </c>
      <c r="K33" s="2"/>
      <c r="L33" s="80" t="s">
        <v>210</v>
      </c>
      <c r="M33" s="123">
        <v>2.98</v>
      </c>
      <c r="N33" s="161">
        <v>11</v>
      </c>
      <c r="O33" s="17" t="s">
        <v>23</v>
      </c>
      <c r="P33" s="308"/>
      <c r="Q33" s="322" t="s">
        <v>96</v>
      </c>
      <c r="R33" s="294">
        <v>50</v>
      </c>
      <c r="S33" s="314" t="s">
        <v>85</v>
      </c>
      <c r="V33" s="19" t="s">
        <v>125</v>
      </c>
      <c r="W33" s="124">
        <v>3.12</v>
      </c>
    </row>
    <row r="34" spans="1:24">
      <c r="A34" s="347"/>
      <c r="B34" s="348"/>
      <c r="C34" s="348"/>
      <c r="D34" s="348"/>
      <c r="E34" s="349"/>
      <c r="F34" s="39"/>
      <c r="G34" s="40"/>
      <c r="H34" s="91"/>
      <c r="I34" s="72">
        <f t="shared" si="0"/>
        <v>0</v>
      </c>
      <c r="J34" s="74"/>
      <c r="K34" s="2"/>
      <c r="L34" s="80" t="s">
        <v>211</v>
      </c>
      <c r="M34" s="123">
        <v>3.65</v>
      </c>
      <c r="N34" s="161">
        <v>11</v>
      </c>
      <c r="O34" s="17" t="s">
        <v>25</v>
      </c>
      <c r="P34" s="308"/>
      <c r="Q34" s="322" t="s">
        <v>97</v>
      </c>
      <c r="R34" s="294">
        <v>55</v>
      </c>
      <c r="S34" s="314" t="s">
        <v>85</v>
      </c>
      <c r="V34" s="19" t="s">
        <v>126</v>
      </c>
      <c r="W34" s="124">
        <v>3.86</v>
      </c>
    </row>
    <row r="35" spans="1:24">
      <c r="A35" s="347" t="s">
        <v>141</v>
      </c>
      <c r="B35" s="348"/>
      <c r="C35" s="348"/>
      <c r="D35" s="348"/>
      <c r="E35" s="349"/>
      <c r="F35" s="87" t="s">
        <v>255</v>
      </c>
      <c r="G35" s="40"/>
      <c r="H35" s="91">
        <v>30</v>
      </c>
      <c r="I35" s="72">
        <f t="shared" si="0"/>
        <v>30</v>
      </c>
      <c r="J35" s="74">
        <f>LOOKUP(F35,L48:L69,M48:M69)</f>
        <v>1</v>
      </c>
      <c r="K35" s="2"/>
      <c r="L35" s="80" t="s">
        <v>212</v>
      </c>
      <c r="M35" s="123">
        <v>4.47</v>
      </c>
      <c r="N35" s="161">
        <v>16</v>
      </c>
      <c r="O35" s="17" t="s">
        <v>26</v>
      </c>
      <c r="P35" s="308"/>
      <c r="Q35" s="322" t="s">
        <v>98</v>
      </c>
      <c r="R35" s="294">
        <v>76</v>
      </c>
      <c r="S35" s="314" t="s">
        <v>85</v>
      </c>
      <c r="V35" s="19" t="s">
        <v>127</v>
      </c>
      <c r="W35" s="124">
        <v>6.6</v>
      </c>
    </row>
    <row r="36" spans="1:24">
      <c r="A36" s="347" t="s">
        <v>155</v>
      </c>
      <c r="B36" s="348"/>
      <c r="C36" s="348"/>
      <c r="D36" s="348"/>
      <c r="E36" s="349"/>
      <c r="F36" s="87" t="s">
        <v>256</v>
      </c>
      <c r="G36" s="40"/>
      <c r="H36" s="91">
        <v>30</v>
      </c>
      <c r="I36" s="72">
        <f t="shared" si="0"/>
        <v>25.5</v>
      </c>
      <c r="J36" s="74">
        <f>LOOKUP(F36,L48:L69,M48:M69)</f>
        <v>0.85</v>
      </c>
      <c r="K36" s="2"/>
      <c r="L36" s="80" t="s">
        <v>213</v>
      </c>
      <c r="M36" s="123">
        <v>5.2</v>
      </c>
      <c r="N36" s="161">
        <v>18</v>
      </c>
      <c r="O36" s="17" t="s">
        <v>28</v>
      </c>
      <c r="P36" s="308"/>
      <c r="Q36" s="322" t="s">
        <v>91</v>
      </c>
      <c r="R36" s="294">
        <v>99</v>
      </c>
      <c r="S36" s="314" t="s">
        <v>85</v>
      </c>
      <c r="V36" s="19" t="s">
        <v>128</v>
      </c>
      <c r="W36" s="123">
        <v>6.6</v>
      </c>
    </row>
    <row r="37" spans="1:24">
      <c r="A37" s="347" t="s">
        <v>156</v>
      </c>
      <c r="B37" s="348"/>
      <c r="C37" s="348"/>
      <c r="D37" s="348"/>
      <c r="E37" s="349"/>
      <c r="F37" s="87" t="s">
        <v>75</v>
      </c>
      <c r="G37" s="40"/>
      <c r="H37" s="91">
        <v>10</v>
      </c>
      <c r="I37" s="72">
        <f t="shared" si="0"/>
        <v>2.5</v>
      </c>
      <c r="J37" s="74">
        <f>LOOKUP(F37,N48:N51,O48:O51)</f>
        <v>0.25</v>
      </c>
      <c r="L37" s="80" t="s">
        <v>214</v>
      </c>
      <c r="M37" s="123">
        <v>6.5</v>
      </c>
      <c r="N37" s="161">
        <v>25</v>
      </c>
      <c r="O37" s="17" t="s">
        <v>30</v>
      </c>
      <c r="P37" s="308"/>
      <c r="Q37" s="322" t="s">
        <v>92</v>
      </c>
      <c r="R37" s="294" t="s">
        <v>74</v>
      </c>
      <c r="S37" s="314" t="s">
        <v>85</v>
      </c>
      <c r="V37" s="18"/>
      <c r="W37" s="124">
        <v>8</v>
      </c>
    </row>
    <row r="38" spans="1:24">
      <c r="A38" s="347" t="s">
        <v>157</v>
      </c>
      <c r="B38" s="348"/>
      <c r="C38" s="348"/>
      <c r="D38" s="348"/>
      <c r="E38" s="349"/>
      <c r="F38" s="89" t="s">
        <v>74</v>
      </c>
      <c r="G38" s="301"/>
      <c r="H38" s="91"/>
      <c r="I38" s="72">
        <f t="shared" si="0"/>
        <v>0</v>
      </c>
      <c r="J38" s="74">
        <f>LOOKUP(F38,N52:N54,O52:O54)</f>
        <v>0</v>
      </c>
      <c r="L38" s="80" t="s">
        <v>244</v>
      </c>
      <c r="M38" s="123">
        <v>9.82</v>
      </c>
      <c r="N38" s="161">
        <v>35</v>
      </c>
      <c r="O38" s="17" t="s">
        <v>32</v>
      </c>
      <c r="P38" s="308"/>
      <c r="Q38" s="322" t="s">
        <v>93</v>
      </c>
      <c r="R38" s="294">
        <v>229</v>
      </c>
      <c r="S38" s="314" t="s">
        <v>85</v>
      </c>
      <c r="V38" s="18" t="s">
        <v>129</v>
      </c>
      <c r="W38" s="124">
        <v>3.42</v>
      </c>
    </row>
    <row r="39" spans="1:24">
      <c r="A39" s="302"/>
      <c r="B39" s="303"/>
      <c r="C39" s="303"/>
      <c r="D39" s="303"/>
      <c r="E39" s="304"/>
      <c r="F39" s="43"/>
      <c r="G39" s="301"/>
      <c r="H39" s="91"/>
      <c r="I39" s="72">
        <f t="shared" si="0"/>
        <v>0</v>
      </c>
      <c r="J39" s="74"/>
      <c r="L39" s="80" t="s">
        <v>245</v>
      </c>
      <c r="M39" s="123">
        <v>11.53</v>
      </c>
      <c r="N39" s="161">
        <v>46</v>
      </c>
      <c r="O39" s="17" t="s">
        <v>33</v>
      </c>
      <c r="P39" s="308"/>
      <c r="Q39" s="322" t="s">
        <v>86</v>
      </c>
      <c r="R39" s="294">
        <v>351</v>
      </c>
      <c r="S39" s="314" t="s">
        <v>85</v>
      </c>
      <c r="V39" s="18" t="s">
        <v>130</v>
      </c>
      <c r="W39" s="124">
        <v>4.2699999999999996</v>
      </c>
    </row>
    <row r="40" spans="1:24">
      <c r="A40" s="347" t="s">
        <v>5</v>
      </c>
      <c r="B40" s="348"/>
      <c r="C40" s="348"/>
      <c r="D40" s="348"/>
      <c r="E40" s="349"/>
      <c r="F40" s="89" t="s">
        <v>74</v>
      </c>
      <c r="G40" s="44"/>
      <c r="H40" s="90"/>
      <c r="I40" s="72">
        <f t="shared" si="0"/>
        <v>0</v>
      </c>
      <c r="J40" s="74">
        <f>LOOKUP(F40,Q30:Q43,R30:R43)</f>
        <v>0</v>
      </c>
      <c r="L40" s="80" t="s">
        <v>246</v>
      </c>
      <c r="M40" s="123">
        <v>20.96</v>
      </c>
      <c r="N40" s="161">
        <v>68</v>
      </c>
      <c r="O40" s="17" t="s">
        <v>34</v>
      </c>
      <c r="P40" s="308"/>
      <c r="Q40" s="322" t="s">
        <v>87</v>
      </c>
      <c r="R40" s="294">
        <v>450</v>
      </c>
      <c r="S40" s="314" t="s">
        <v>85</v>
      </c>
      <c r="V40" s="18" t="s">
        <v>131</v>
      </c>
      <c r="W40" s="124">
        <v>5.2</v>
      </c>
    </row>
    <row r="41" spans="1:24">
      <c r="A41" s="347" t="s">
        <v>5</v>
      </c>
      <c r="B41" s="348"/>
      <c r="C41" s="348"/>
      <c r="D41" s="348"/>
      <c r="E41" s="349"/>
      <c r="F41" s="89" t="s">
        <v>74</v>
      </c>
      <c r="G41" s="44"/>
      <c r="H41" s="90"/>
      <c r="I41" s="72">
        <f t="shared" si="0"/>
        <v>0</v>
      </c>
      <c r="J41" s="74">
        <f>LOOKUP(F41,Q30:Q43,R30:R43)</f>
        <v>0</v>
      </c>
      <c r="L41" s="80" t="s">
        <v>247</v>
      </c>
      <c r="M41" s="123">
        <v>32.9</v>
      </c>
      <c r="N41" s="161">
        <v>94</v>
      </c>
      <c r="O41" s="17" t="s">
        <v>35</v>
      </c>
      <c r="P41" s="308"/>
      <c r="Q41" s="322" t="s">
        <v>88</v>
      </c>
      <c r="R41" s="294">
        <v>526</v>
      </c>
      <c r="S41" s="314" t="s">
        <v>85</v>
      </c>
      <c r="V41" s="18" t="s">
        <v>132</v>
      </c>
      <c r="W41" s="124">
        <v>6.4</v>
      </c>
    </row>
    <row r="42" spans="1:24">
      <c r="A42" s="347" t="s">
        <v>5</v>
      </c>
      <c r="B42" s="348"/>
      <c r="C42" s="348"/>
      <c r="D42" s="348"/>
      <c r="E42" s="349"/>
      <c r="F42" s="89" t="s">
        <v>74</v>
      </c>
      <c r="G42" s="44"/>
      <c r="H42" s="91"/>
      <c r="I42" s="72">
        <f t="shared" si="0"/>
        <v>0</v>
      </c>
      <c r="J42" s="74">
        <f>LOOKUP(F42,Q30:Q43,R30:R43)</f>
        <v>0</v>
      </c>
      <c r="L42" s="80" t="s">
        <v>248</v>
      </c>
      <c r="M42" s="123">
        <v>48.73</v>
      </c>
      <c r="N42" s="161">
        <v>119</v>
      </c>
      <c r="O42" s="17" t="s">
        <v>36</v>
      </c>
      <c r="P42" s="308"/>
      <c r="Q42" s="322" t="s">
        <v>89</v>
      </c>
      <c r="R42" s="294">
        <v>233</v>
      </c>
      <c r="S42" s="314" t="s">
        <v>85</v>
      </c>
      <c r="V42" s="18" t="s">
        <v>133</v>
      </c>
      <c r="W42" s="124">
        <v>6.7</v>
      </c>
    </row>
    <row r="43" spans="1:24">
      <c r="A43" s="347" t="s">
        <v>181</v>
      </c>
      <c r="B43" s="348"/>
      <c r="C43" s="348"/>
      <c r="D43" s="348"/>
      <c r="E43" s="349"/>
      <c r="F43" s="89" t="s">
        <v>74</v>
      </c>
      <c r="G43" s="44"/>
      <c r="H43" s="91"/>
      <c r="I43" s="152">
        <f t="shared" si="0"/>
        <v>0</v>
      </c>
      <c r="J43" s="153">
        <f>LOOKUP(F43,Q48:Q51,R48:R51)</f>
        <v>0</v>
      </c>
      <c r="L43" s="80" t="s">
        <v>249</v>
      </c>
      <c r="M43" s="294">
        <v>56.78</v>
      </c>
      <c r="N43" s="295"/>
      <c r="O43" s="17" t="s">
        <v>44</v>
      </c>
      <c r="P43" s="308"/>
      <c r="Q43" s="322" t="s">
        <v>90</v>
      </c>
      <c r="R43" s="294">
        <v>417</v>
      </c>
      <c r="S43" s="314" t="s">
        <v>85</v>
      </c>
      <c r="V43" s="18" t="s">
        <v>134</v>
      </c>
      <c r="W43" s="124">
        <v>7.5</v>
      </c>
    </row>
    <row r="44" spans="1:24" ht="13.8" thickBot="1">
      <c r="A44" s="347" t="s">
        <v>182</v>
      </c>
      <c r="B44" s="348"/>
      <c r="C44" s="348"/>
      <c r="D44" s="348"/>
      <c r="E44" s="349"/>
      <c r="F44" s="89" t="s">
        <v>74</v>
      </c>
      <c r="G44" s="44"/>
      <c r="H44" s="91"/>
      <c r="I44" s="152">
        <f t="shared" si="0"/>
        <v>0</v>
      </c>
      <c r="J44" s="153">
        <f>LOOKUP(F44,Q55:Q58,R55:R58)</f>
        <v>0</v>
      </c>
      <c r="L44" s="83" t="s">
        <v>250</v>
      </c>
      <c r="M44" s="160">
        <v>65.02</v>
      </c>
      <c r="N44" s="84"/>
      <c r="O44" s="296" t="s">
        <v>37</v>
      </c>
      <c r="V44" s="11" t="s">
        <v>135</v>
      </c>
      <c r="W44" s="125">
        <v>10.71</v>
      </c>
    </row>
    <row r="45" spans="1:24" ht="13.8" thickBot="1">
      <c r="A45" s="347" t="s">
        <v>183</v>
      </c>
      <c r="B45" s="348"/>
      <c r="C45" s="348"/>
      <c r="D45" s="348"/>
      <c r="E45" s="349"/>
      <c r="F45" s="89" t="s">
        <v>74</v>
      </c>
      <c r="G45" s="44"/>
      <c r="H45" s="91"/>
      <c r="I45" s="152">
        <f t="shared" si="0"/>
        <v>0</v>
      </c>
      <c r="J45" s="153">
        <f>LOOKUP(F45,Q62:Q65,R62:R65)</f>
        <v>0</v>
      </c>
    </row>
    <row r="46" spans="1:24">
      <c r="A46" s="347" t="s">
        <v>184</v>
      </c>
      <c r="B46" s="348"/>
      <c r="C46" s="348"/>
      <c r="D46" s="348"/>
      <c r="E46" s="349"/>
      <c r="F46" s="43"/>
      <c r="G46" s="44"/>
      <c r="H46" s="91"/>
      <c r="I46" s="152">
        <f t="shared" si="0"/>
        <v>0</v>
      </c>
      <c r="J46" s="153">
        <v>60</v>
      </c>
      <c r="L46" s="306" t="s">
        <v>38</v>
      </c>
      <c r="M46" s="127"/>
      <c r="N46" s="306" t="s">
        <v>38</v>
      </c>
      <c r="O46" s="127"/>
      <c r="P46" s="1"/>
      <c r="Q46" s="306" t="s">
        <v>162</v>
      </c>
      <c r="R46" s="127"/>
      <c r="V46" s="365" t="s">
        <v>163</v>
      </c>
      <c r="W46" s="366"/>
    </row>
    <row r="47" spans="1:24" ht="13.8" thickBot="1">
      <c r="A47" s="347" t="s">
        <v>185</v>
      </c>
      <c r="B47" s="348"/>
      <c r="C47" s="348"/>
      <c r="D47" s="348"/>
      <c r="E47" s="349"/>
      <c r="F47" s="43" t="s">
        <v>74</v>
      </c>
      <c r="G47" s="44"/>
      <c r="H47" s="91"/>
      <c r="I47" s="152">
        <f t="shared" si="0"/>
        <v>0</v>
      </c>
      <c r="J47" s="153">
        <f>LOOKUP(F47,V56:V58,W56:W58)</f>
        <v>0</v>
      </c>
      <c r="L47" s="128" t="s">
        <v>39</v>
      </c>
      <c r="M47" s="129" t="s">
        <v>215</v>
      </c>
      <c r="N47" s="128" t="s">
        <v>39</v>
      </c>
      <c r="O47" s="129" t="s">
        <v>216</v>
      </c>
      <c r="Q47" s="128" t="s">
        <v>164</v>
      </c>
      <c r="R47" s="129" t="s">
        <v>40</v>
      </c>
      <c r="V47" s="128" t="s">
        <v>164</v>
      </c>
      <c r="W47" s="129" t="s">
        <v>40</v>
      </c>
    </row>
    <row r="48" spans="1:24">
      <c r="A48" s="302"/>
      <c r="B48" s="303"/>
      <c r="C48" s="303"/>
      <c r="D48" s="303"/>
      <c r="E48" s="304"/>
      <c r="F48" s="39"/>
      <c r="G48" s="40"/>
      <c r="H48" s="91"/>
      <c r="I48" s="152">
        <f t="shared" si="0"/>
        <v>0</v>
      </c>
      <c r="J48" s="153"/>
      <c r="L48" s="323" t="s">
        <v>74</v>
      </c>
      <c r="M48" s="131">
        <v>0</v>
      </c>
      <c r="N48" s="324" t="s">
        <v>74</v>
      </c>
      <c r="O48" s="133">
        <v>0</v>
      </c>
      <c r="Q48" s="324" t="s">
        <v>74</v>
      </c>
      <c r="R48" s="133">
        <v>0</v>
      </c>
      <c r="V48" s="311" t="s">
        <v>74</v>
      </c>
      <c r="W48" s="325">
        <v>0</v>
      </c>
      <c r="X48" s="135" t="s">
        <v>74</v>
      </c>
    </row>
    <row r="49" spans="1:24">
      <c r="A49" s="302" t="s">
        <v>103</v>
      </c>
      <c r="B49" s="303"/>
      <c r="C49" s="303"/>
      <c r="D49" s="303"/>
      <c r="E49" s="304"/>
      <c r="F49" s="87" t="s">
        <v>165</v>
      </c>
      <c r="G49" s="154" t="s">
        <v>74</v>
      </c>
      <c r="H49" s="91">
        <v>1</v>
      </c>
      <c r="I49" s="152">
        <f t="shared" si="0"/>
        <v>115</v>
      </c>
      <c r="J49" s="153">
        <f>LOOKUP(F49,V48:V52,W48:W52)</f>
        <v>115</v>
      </c>
      <c r="L49" s="326" t="s">
        <v>46</v>
      </c>
      <c r="M49" s="162">
        <v>0.6</v>
      </c>
      <c r="N49" s="138" t="s">
        <v>75</v>
      </c>
      <c r="O49" s="163">
        <v>0.25</v>
      </c>
      <c r="Q49" s="140" t="s">
        <v>4</v>
      </c>
      <c r="R49" s="139">
        <v>20</v>
      </c>
      <c r="V49" s="141" t="s">
        <v>165</v>
      </c>
      <c r="W49" s="327">
        <v>115</v>
      </c>
      <c r="X49" s="135" t="s">
        <v>223</v>
      </c>
    </row>
    <row r="50" spans="1:24">
      <c r="A50" s="302" t="s">
        <v>187</v>
      </c>
      <c r="B50" s="303"/>
      <c r="C50" s="303"/>
      <c r="D50" s="303"/>
      <c r="E50" s="304"/>
      <c r="F50" s="87" t="s">
        <v>74</v>
      </c>
      <c r="G50" s="41"/>
      <c r="H50" s="91"/>
      <c r="I50" s="152">
        <f t="shared" si="0"/>
        <v>0</v>
      </c>
      <c r="J50" s="153">
        <f>LOOKUP(F50,Q69:Q74,R69:R74)</f>
        <v>0</v>
      </c>
      <c r="L50" s="326" t="s">
        <v>47</v>
      </c>
      <c r="M50" s="163">
        <v>0.85</v>
      </c>
      <c r="N50" s="140" t="s">
        <v>77</v>
      </c>
      <c r="O50" s="162">
        <v>0.6</v>
      </c>
      <c r="Q50" s="140" t="s">
        <v>167</v>
      </c>
      <c r="R50" s="137">
        <v>20</v>
      </c>
      <c r="V50" s="141" t="s">
        <v>168</v>
      </c>
      <c r="W50" s="327">
        <v>365</v>
      </c>
      <c r="X50" s="135" t="s">
        <v>224</v>
      </c>
    </row>
    <row r="51" spans="1:24" ht="13.8" thickBot="1">
      <c r="A51" s="302" t="s">
        <v>102</v>
      </c>
      <c r="B51" s="303"/>
      <c r="C51" s="303"/>
      <c r="D51" s="303"/>
      <c r="E51" s="304"/>
      <c r="F51" s="39"/>
      <c r="G51" s="40"/>
      <c r="H51" s="91">
        <v>1</v>
      </c>
      <c r="I51" s="72">
        <f t="shared" si="0"/>
        <v>70</v>
      </c>
      <c r="J51" s="73">
        <v>70</v>
      </c>
      <c r="L51" s="326" t="s">
        <v>48</v>
      </c>
      <c r="M51" s="163">
        <v>1</v>
      </c>
      <c r="N51" s="143" t="s">
        <v>76</v>
      </c>
      <c r="O51" s="164">
        <v>1.7</v>
      </c>
      <c r="Q51" s="143" t="s">
        <v>169</v>
      </c>
      <c r="R51" s="144">
        <v>150</v>
      </c>
      <c r="V51" s="146" t="s">
        <v>170</v>
      </c>
      <c r="W51" s="327">
        <v>150</v>
      </c>
      <c r="X51" s="135" t="s">
        <v>166</v>
      </c>
    </row>
    <row r="52" spans="1:24" ht="13.8" thickBot="1">
      <c r="A52" s="20"/>
      <c r="B52" s="20"/>
      <c r="C52" s="20"/>
      <c r="D52" s="20"/>
      <c r="E52" s="20"/>
      <c r="F52" s="45"/>
      <c r="G52" s="45"/>
      <c r="H52" s="92"/>
      <c r="I52" s="72">
        <f t="shared" si="0"/>
        <v>0</v>
      </c>
      <c r="J52" s="77"/>
      <c r="K52" s="10"/>
      <c r="L52" s="326" t="s">
        <v>49</v>
      </c>
      <c r="M52" s="163">
        <v>1.65</v>
      </c>
      <c r="N52" s="324" t="s">
        <v>74</v>
      </c>
      <c r="O52" s="166">
        <v>0</v>
      </c>
      <c r="V52" s="147" t="s">
        <v>171</v>
      </c>
      <c r="W52" s="327">
        <v>400</v>
      </c>
      <c r="X52" s="135" t="s">
        <v>225</v>
      </c>
    </row>
    <row r="53" spans="1:24" ht="13.8" thickBot="1">
      <c r="A53" s="302" t="s">
        <v>159</v>
      </c>
      <c r="B53" s="303"/>
      <c r="C53" s="303"/>
      <c r="D53" s="303"/>
      <c r="E53" s="304"/>
      <c r="F53" s="39"/>
      <c r="G53" s="40"/>
      <c r="H53" s="91">
        <v>1</v>
      </c>
      <c r="I53" s="72">
        <f t="shared" si="0"/>
        <v>50</v>
      </c>
      <c r="J53" s="74">
        <v>50</v>
      </c>
      <c r="K53" s="3"/>
      <c r="L53" s="326" t="s">
        <v>50</v>
      </c>
      <c r="M53" s="163">
        <v>3.06</v>
      </c>
      <c r="N53" s="148" t="s">
        <v>66</v>
      </c>
      <c r="O53" s="162">
        <v>0.6</v>
      </c>
      <c r="Q53" s="306" t="s">
        <v>172</v>
      </c>
      <c r="R53" s="127"/>
    </row>
    <row r="54" spans="1:24" ht="13.8" thickBot="1">
      <c r="A54" s="350"/>
      <c r="B54" s="351"/>
      <c r="C54" s="351"/>
      <c r="D54" s="351"/>
      <c r="E54" s="352"/>
      <c r="F54" s="46"/>
      <c r="G54" s="47"/>
      <c r="H54" s="93"/>
      <c r="I54" s="78"/>
      <c r="J54" s="74"/>
      <c r="K54" s="3"/>
      <c r="L54" s="326" t="s">
        <v>51</v>
      </c>
      <c r="M54" s="163">
        <v>2.66</v>
      </c>
      <c r="N54" s="149" t="s">
        <v>41</v>
      </c>
      <c r="O54" s="164">
        <v>0.7</v>
      </c>
      <c r="Q54" s="128" t="s">
        <v>164</v>
      </c>
      <c r="R54" s="129" t="s">
        <v>40</v>
      </c>
      <c r="V54" s="365" t="s">
        <v>186</v>
      </c>
      <c r="W54" s="366"/>
    </row>
    <row r="55" spans="1:24" ht="13.8" thickBot="1">
      <c r="A55" s="62" t="s">
        <v>6</v>
      </c>
      <c r="B55" s="63"/>
      <c r="C55" s="63"/>
      <c r="D55" s="63"/>
      <c r="E55" s="63"/>
      <c r="F55" s="63"/>
      <c r="G55" s="63"/>
      <c r="H55" s="64"/>
      <c r="I55" s="48">
        <f>SUM(I8:I54)</f>
        <v>1696.06</v>
      </c>
      <c r="J55" s="49"/>
      <c r="L55" s="328" t="s">
        <v>52</v>
      </c>
      <c r="M55" s="164">
        <v>4.05</v>
      </c>
      <c r="Q55" s="324" t="s">
        <v>74</v>
      </c>
      <c r="R55" s="133">
        <v>0</v>
      </c>
      <c r="V55" s="128" t="s">
        <v>164</v>
      </c>
      <c r="W55" s="129" t="s">
        <v>40</v>
      </c>
    </row>
    <row r="56" spans="1:24">
      <c r="A56" s="21"/>
      <c r="B56" s="22"/>
      <c r="C56" s="22"/>
      <c r="D56" s="22"/>
      <c r="E56" s="22"/>
      <c r="F56" s="22"/>
      <c r="G56" s="22"/>
      <c r="H56" s="22"/>
      <c r="I56" s="23"/>
      <c r="J56" s="20"/>
      <c r="L56" s="329" t="s">
        <v>53</v>
      </c>
      <c r="M56" s="162">
        <v>0.9</v>
      </c>
      <c r="Q56" s="140" t="s">
        <v>173</v>
      </c>
      <c r="R56" s="139">
        <v>87</v>
      </c>
      <c r="V56" s="324" t="s">
        <v>74</v>
      </c>
      <c r="W56" s="133">
        <v>0</v>
      </c>
    </row>
    <row r="57" spans="1:24">
      <c r="A57" s="21" t="s">
        <v>7</v>
      </c>
      <c r="B57" s="22"/>
      <c r="C57" s="22"/>
      <c r="D57" s="22"/>
      <c r="E57" s="51" t="s">
        <v>81</v>
      </c>
      <c r="F57" s="94">
        <v>1.1499999999999999</v>
      </c>
      <c r="G57" s="22"/>
      <c r="H57" s="22"/>
      <c r="I57" s="52">
        <f>I55*F57</f>
        <v>1950.4689999999998</v>
      </c>
      <c r="J57" s="20"/>
      <c r="L57" s="326" t="s">
        <v>54</v>
      </c>
      <c r="M57" s="163">
        <v>1.25</v>
      </c>
      <c r="Q57" s="140" t="s">
        <v>174</v>
      </c>
      <c r="R57" s="137">
        <v>135</v>
      </c>
      <c r="V57" s="140" t="s">
        <v>12</v>
      </c>
      <c r="W57" s="139">
        <v>264</v>
      </c>
    </row>
    <row r="58" spans="1:24" ht="13.8" thickBot="1">
      <c r="A58" s="345" t="s">
        <v>8</v>
      </c>
      <c r="B58" s="346"/>
      <c r="C58" s="346"/>
      <c r="D58" s="94">
        <v>28</v>
      </c>
      <c r="E58" s="51" t="s">
        <v>81</v>
      </c>
      <c r="F58" s="51">
        <v>55</v>
      </c>
      <c r="G58" s="22"/>
      <c r="H58" s="22"/>
      <c r="I58" s="52">
        <f>F58*D58</f>
        <v>1540</v>
      </c>
      <c r="J58" s="20"/>
      <c r="K58" s="7"/>
      <c r="L58" s="326" t="s">
        <v>55</v>
      </c>
      <c r="M58" s="163">
        <v>1.45</v>
      </c>
      <c r="O58" s="4"/>
      <c r="Q58" s="145"/>
      <c r="R58" s="144"/>
      <c r="V58" s="140"/>
      <c r="W58" s="137"/>
    </row>
    <row r="59" spans="1:24" ht="13.8" thickBot="1">
      <c r="A59" s="345" t="s">
        <v>279</v>
      </c>
      <c r="B59" s="346"/>
      <c r="C59" s="346"/>
      <c r="D59" s="94">
        <v>0</v>
      </c>
      <c r="E59" s="51" t="s">
        <v>81</v>
      </c>
      <c r="F59" s="51">
        <v>90</v>
      </c>
      <c r="G59" s="22"/>
      <c r="H59" s="22"/>
      <c r="I59" s="53">
        <f>F59*D59</f>
        <v>0</v>
      </c>
      <c r="J59" s="20"/>
      <c r="K59" s="7"/>
      <c r="L59" s="326" t="s">
        <v>56</v>
      </c>
      <c r="M59" s="163">
        <v>3.53</v>
      </c>
      <c r="V59" s="156"/>
      <c r="W59" s="155"/>
      <c r="X59" s="1"/>
    </row>
    <row r="60" spans="1:24">
      <c r="A60" s="21" t="s">
        <v>353</v>
      </c>
      <c r="B60" s="22"/>
      <c r="C60" s="22"/>
      <c r="D60" s="94">
        <v>1</v>
      </c>
      <c r="E60" s="51" t="s">
        <v>81</v>
      </c>
      <c r="F60" s="51">
        <v>90</v>
      </c>
      <c r="G60" s="54"/>
      <c r="H60" s="22"/>
      <c r="I60" s="52">
        <f>F60*D60</f>
        <v>90</v>
      </c>
      <c r="J60" s="20"/>
      <c r="K60" s="7"/>
      <c r="L60" s="326" t="s">
        <v>57</v>
      </c>
      <c r="M60" s="163">
        <v>4.17</v>
      </c>
      <c r="Q60" s="306" t="s">
        <v>158</v>
      </c>
      <c r="R60" s="127"/>
    </row>
    <row r="61" spans="1:24" ht="13.8" thickBot="1">
      <c r="A61" s="21"/>
      <c r="B61" s="22"/>
      <c r="C61" s="22"/>
      <c r="D61" s="51"/>
      <c r="E61" s="51"/>
      <c r="F61" s="51"/>
      <c r="G61" s="22"/>
      <c r="H61" s="22"/>
      <c r="I61" s="23"/>
      <c r="J61" s="20"/>
      <c r="K61" s="7"/>
      <c r="L61" s="328" t="s">
        <v>58</v>
      </c>
      <c r="M61" s="297">
        <v>7.06</v>
      </c>
      <c r="Q61" s="128" t="s">
        <v>164</v>
      </c>
      <c r="R61" s="129" t="s">
        <v>40</v>
      </c>
    </row>
    <row r="62" spans="1:24" ht="14.4" thickTop="1" thickBot="1">
      <c r="A62" s="55" t="s">
        <v>10</v>
      </c>
      <c r="B62" s="22"/>
      <c r="C62" s="22"/>
      <c r="D62" s="51"/>
      <c r="E62" s="51"/>
      <c r="F62" s="51"/>
      <c r="G62" s="22"/>
      <c r="H62" s="22"/>
      <c r="I62" s="298">
        <f>I57+I58+I59+I60</f>
        <v>3580.4690000000001</v>
      </c>
      <c r="J62" s="20"/>
      <c r="K62" s="7"/>
      <c r="L62" s="324" t="s">
        <v>59</v>
      </c>
      <c r="M62" s="166">
        <v>1.95</v>
      </c>
      <c r="Q62" s="330" t="s">
        <v>74</v>
      </c>
      <c r="R62" s="133">
        <v>0</v>
      </c>
    </row>
    <row r="63" spans="1:24" ht="14.4" thickTop="1" thickBot="1">
      <c r="A63" s="21"/>
      <c r="B63" s="22"/>
      <c r="C63" s="22"/>
      <c r="D63" s="51"/>
      <c r="E63" s="51"/>
      <c r="F63" s="51"/>
      <c r="G63" s="22"/>
      <c r="H63" s="22"/>
      <c r="I63" s="23"/>
      <c r="J63" s="20"/>
      <c r="K63" s="7"/>
      <c r="L63" s="328" t="s">
        <v>60</v>
      </c>
      <c r="M63" s="164">
        <v>2.1</v>
      </c>
      <c r="Q63" s="140" t="s">
        <v>175</v>
      </c>
      <c r="R63" s="139">
        <v>59</v>
      </c>
    </row>
    <row r="64" spans="1:24" ht="13.8" thickBot="1">
      <c r="A64" s="24" t="s">
        <v>11</v>
      </c>
      <c r="B64" s="22" t="s">
        <v>45</v>
      </c>
      <c r="C64" s="54"/>
      <c r="D64" s="51">
        <v>0</v>
      </c>
      <c r="E64" s="51" t="s">
        <v>81</v>
      </c>
      <c r="F64" s="56">
        <v>30</v>
      </c>
      <c r="G64" s="54"/>
      <c r="H64" s="22"/>
      <c r="I64" s="57">
        <f>D64*F64</f>
        <v>0</v>
      </c>
      <c r="J64" s="21"/>
      <c r="K64" s="7"/>
      <c r="L64" s="329" t="s">
        <v>68</v>
      </c>
      <c r="M64" s="162">
        <v>2.9</v>
      </c>
      <c r="P64" s="4"/>
      <c r="Q64" s="140" t="s">
        <v>176</v>
      </c>
      <c r="R64" s="137">
        <v>60</v>
      </c>
    </row>
    <row r="65" spans="1:18" ht="13.8" thickBot="1">
      <c r="A65" s="65"/>
      <c r="B65" s="34"/>
      <c r="C65" s="66"/>
      <c r="D65" s="305"/>
      <c r="E65" s="305"/>
      <c r="F65" s="67"/>
      <c r="G65" s="34"/>
      <c r="H65" s="34"/>
      <c r="I65" s="68"/>
      <c r="J65" s="54"/>
      <c r="K65" s="7"/>
      <c r="L65" s="328" t="s">
        <v>61</v>
      </c>
      <c r="M65" s="164">
        <v>3.2</v>
      </c>
      <c r="Q65" s="143" t="s">
        <v>177</v>
      </c>
      <c r="R65" s="144">
        <v>35</v>
      </c>
    </row>
    <row r="66" spans="1:18" ht="13.8" thickBot="1">
      <c r="A66" s="24"/>
      <c r="B66" s="22"/>
      <c r="C66" s="54"/>
      <c r="D66" s="51"/>
      <c r="E66" s="50"/>
      <c r="F66" s="56"/>
      <c r="G66" s="22"/>
      <c r="H66" s="22"/>
      <c r="I66" s="69"/>
      <c r="J66" s="20"/>
      <c r="K66" s="7"/>
      <c r="L66" s="329" t="s">
        <v>62</v>
      </c>
      <c r="M66" s="162">
        <v>4.6500000000000004</v>
      </c>
    </row>
    <row r="67" spans="1:18" ht="13.8" thickBot="1">
      <c r="A67" s="24"/>
      <c r="B67" s="58"/>
      <c r="C67" s="58"/>
      <c r="D67" s="58"/>
      <c r="E67" s="58"/>
      <c r="F67" s="58"/>
      <c r="G67" s="22"/>
      <c r="H67" s="54"/>
      <c r="I67" s="22"/>
      <c r="J67" s="22"/>
      <c r="K67" s="7"/>
      <c r="L67" s="328" t="s">
        <v>63</v>
      </c>
      <c r="M67" s="164">
        <v>5.2</v>
      </c>
      <c r="Q67" s="365" t="s">
        <v>178</v>
      </c>
      <c r="R67" s="366"/>
    </row>
    <row r="68" spans="1:18" ht="13.8" thickBot="1">
      <c r="A68" s="21"/>
      <c r="B68" s="22"/>
      <c r="C68" s="22"/>
      <c r="D68" s="22"/>
      <c r="E68" s="59"/>
      <c r="F68" s="22"/>
      <c r="G68" s="22"/>
      <c r="H68" s="22"/>
      <c r="I68" s="70"/>
      <c r="L68" s="329" t="s">
        <v>64</v>
      </c>
      <c r="M68" s="162">
        <v>7.15</v>
      </c>
      <c r="Q68" s="128" t="s">
        <v>164</v>
      </c>
      <c r="R68" s="129" t="s">
        <v>40</v>
      </c>
    </row>
    <row r="69" spans="1:18" ht="13.8" thickBot="1">
      <c r="A69" s="21"/>
      <c r="B69" s="22"/>
      <c r="C69" s="22"/>
      <c r="D69" s="22"/>
      <c r="E69" s="22"/>
      <c r="F69" s="22"/>
      <c r="G69" s="22"/>
      <c r="H69" s="22"/>
      <c r="I69" s="22"/>
      <c r="L69" s="328" t="s">
        <v>65</v>
      </c>
      <c r="M69" s="164">
        <v>7.9</v>
      </c>
      <c r="Q69" s="324" t="s">
        <v>74</v>
      </c>
      <c r="R69" s="131">
        <v>0</v>
      </c>
    </row>
    <row r="70" spans="1:18">
      <c r="Q70" s="179" t="s">
        <v>222</v>
      </c>
      <c r="R70" s="137">
        <v>65</v>
      </c>
    </row>
    <row r="71" spans="1:18">
      <c r="Q71" s="140" t="s">
        <v>84</v>
      </c>
      <c r="R71" s="137">
        <v>195</v>
      </c>
    </row>
    <row r="72" spans="1:18">
      <c r="L72" s="367"/>
      <c r="M72" s="368"/>
      <c r="Q72" s="140" t="s">
        <v>179</v>
      </c>
      <c r="R72" s="137">
        <v>420</v>
      </c>
    </row>
    <row r="73" spans="1:18" ht="13.8" thickBot="1">
      <c r="Q73" s="143" t="s">
        <v>180</v>
      </c>
      <c r="R73" s="144">
        <v>170</v>
      </c>
    </row>
  </sheetData>
  <mergeCells count="46">
    <mergeCell ref="A58:C58"/>
    <mergeCell ref="A59:C59"/>
    <mergeCell ref="Q67:R67"/>
    <mergeCell ref="L72:M72"/>
    <mergeCell ref="A45:E45"/>
    <mergeCell ref="A46:E46"/>
    <mergeCell ref="V46:W46"/>
    <mergeCell ref="A47:E47"/>
    <mergeCell ref="A54:E54"/>
    <mergeCell ref="V54:W54"/>
    <mergeCell ref="A38:E38"/>
    <mergeCell ref="A40:E40"/>
    <mergeCell ref="A41:E41"/>
    <mergeCell ref="A42:E42"/>
    <mergeCell ref="A43:E43"/>
    <mergeCell ref="A44:E44"/>
    <mergeCell ref="A37:E37"/>
    <mergeCell ref="A25:E25"/>
    <mergeCell ref="A26:E26"/>
    <mergeCell ref="A27:E27"/>
    <mergeCell ref="A28:E28"/>
    <mergeCell ref="A30:E30"/>
    <mergeCell ref="A31:E31"/>
    <mergeCell ref="A32:E32"/>
    <mergeCell ref="A33:E33"/>
    <mergeCell ref="A34:E34"/>
    <mergeCell ref="A35:E35"/>
    <mergeCell ref="A36:E36"/>
    <mergeCell ref="A24:E24"/>
    <mergeCell ref="A9:E9"/>
    <mergeCell ref="A10:E10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H6:I6"/>
    <mergeCell ref="A1:I1"/>
    <mergeCell ref="D2:G2"/>
    <mergeCell ref="B4:E4"/>
    <mergeCell ref="H4:I4"/>
    <mergeCell ref="H5:I5"/>
  </mergeCells>
  <dataValidations count="17">
    <dataValidation type="list" allowBlank="1" showInputMessage="1" showErrorMessage="1" sqref="F11">
      <formula1>$Y10:$Y18</formula1>
    </dataValidation>
    <dataValidation type="list" allowBlank="1" showInputMessage="1" showErrorMessage="1" sqref="F47">
      <formula1>$V$56:$V$58</formula1>
    </dataValidation>
    <dataValidation type="list" allowBlank="1" showInputMessage="1" showErrorMessage="1" sqref="F43">
      <formula1>$Q$48:$Q$51</formula1>
    </dataValidation>
    <dataValidation type="list" allowBlank="1" showInputMessage="1" showErrorMessage="1" sqref="F44">
      <formula1>$Q$55:$Q$58</formula1>
    </dataValidation>
    <dataValidation type="list" allowBlank="1" showInputMessage="1" showErrorMessage="1" sqref="F45">
      <formula1>$Q$62:$Q$65</formula1>
    </dataValidation>
    <dataValidation type="list" allowBlank="1" showInputMessage="1" showErrorMessage="1" sqref="F49">
      <formula1>$V$48:$V$52</formula1>
    </dataValidation>
    <dataValidation type="list" allowBlank="1" showInputMessage="1" showErrorMessage="1" sqref="F50">
      <formula1>$Q$69:$Q$73</formula1>
    </dataValidation>
    <dataValidation type="list" allowBlank="1" showInputMessage="1" showErrorMessage="1" sqref="F33">
      <formula1>$V$10:$V$44</formula1>
    </dataValidation>
    <dataValidation type="list" allowBlank="1" showInputMessage="1" showErrorMessage="1" sqref="F40:F42">
      <formula1>$Q$30:$Q$43</formula1>
    </dataValidation>
    <dataValidation type="list" allowBlank="1" showInputMessage="1" showErrorMessage="1" sqref="F27">
      <formula1>$R$20:$R$25</formula1>
    </dataValidation>
    <dataValidation type="list" allowBlank="1" showInputMessage="1" showErrorMessage="1" sqref="F25">
      <formula1>$R$10:$R$15</formula1>
    </dataValidation>
    <dataValidation type="list" allowBlank="1" showInputMessage="1" showErrorMessage="1" sqref="F26">
      <formula1>$L$21:$L$26</formula1>
    </dataValidation>
    <dataValidation type="list" allowBlank="1" showInputMessage="1" showErrorMessage="1" sqref="F24">
      <formula1>$M$10:$M$16</formula1>
    </dataValidation>
    <dataValidation type="list" allowBlank="1" showInputMessage="1" showErrorMessage="1" sqref="F35:F36 F14">
      <formula1>$L$48:$L$69</formula1>
    </dataValidation>
    <dataValidation type="list" allowBlank="1" showInputMessage="1" showErrorMessage="1" sqref="F38">
      <formula1>$N$52:$N$54</formula1>
    </dataValidation>
    <dataValidation type="list" showInputMessage="1" showErrorMessage="1" sqref="F37">
      <formula1>$N$48:$N$51</formula1>
    </dataValidation>
    <dataValidation type="list" allowBlank="1" showInputMessage="1" showErrorMessage="1" sqref="F30:F31">
      <formula1>$L$30:$L$44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view="pageBreakPreview" zoomScaleNormal="100" zoomScaleSheetLayoutView="100" workbookViewId="0">
      <selection activeCell="G26" sqref="G26"/>
    </sheetView>
  </sheetViews>
  <sheetFormatPr baseColWidth="10" defaultRowHeight="13.2"/>
  <cols>
    <col min="1" max="1" width="10" customWidth="1"/>
    <col min="2" max="2" width="12.33203125" customWidth="1"/>
    <col min="3" max="3" width="16" customWidth="1"/>
    <col min="4" max="4" width="8.88671875" customWidth="1"/>
    <col min="5" max="5" width="9.5546875" customWidth="1"/>
    <col min="6" max="6" width="13.33203125" customWidth="1"/>
    <col min="7" max="7" width="13.109375" customWidth="1"/>
    <col min="8" max="8" width="6" customWidth="1"/>
    <col min="9" max="9" width="13.109375" customWidth="1"/>
    <col min="11" max="11" width="7" customWidth="1"/>
    <col min="12" max="12" width="13.88671875" customWidth="1"/>
    <col min="13" max="13" width="18" customWidth="1"/>
    <col min="14" max="14" width="10.109375" customWidth="1"/>
    <col min="15" max="15" width="9" customWidth="1"/>
    <col min="16" max="16" width="4.5546875" customWidth="1"/>
    <col min="17" max="17" width="10.6640625" customWidth="1"/>
    <col min="18" max="18" width="21.88671875" customWidth="1"/>
    <col min="19" max="19" width="10.109375" customWidth="1"/>
    <col min="20" max="20" width="10" customWidth="1"/>
    <col min="21" max="21" width="4.6640625" customWidth="1"/>
  </cols>
  <sheetData>
    <row r="1" spans="1:26" ht="20.25" customHeight="1" thickBot="1">
      <c r="A1" s="355" t="s">
        <v>261</v>
      </c>
      <c r="B1" s="356"/>
      <c r="C1" s="356"/>
      <c r="D1" s="356"/>
      <c r="E1" s="356"/>
      <c r="F1" s="356"/>
      <c r="G1" s="356"/>
      <c r="H1" s="356"/>
      <c r="I1" s="357"/>
      <c r="J1" s="20"/>
    </row>
    <row r="2" spans="1:26" ht="20.25" customHeight="1" thickBot="1">
      <c r="A2" s="12" t="s">
        <v>13</v>
      </c>
      <c r="B2" s="192">
        <v>43944</v>
      </c>
      <c r="C2" s="14" t="s">
        <v>14</v>
      </c>
      <c r="D2" s="358" t="s">
        <v>260</v>
      </c>
      <c r="E2" s="359"/>
      <c r="F2" s="359"/>
      <c r="G2" s="360"/>
      <c r="H2" s="14" t="s">
        <v>15</v>
      </c>
      <c r="I2" s="13" t="s">
        <v>262</v>
      </c>
      <c r="J2" s="20"/>
    </row>
    <row r="3" spans="1:26" ht="8.25" customHeight="1">
      <c r="A3" s="21"/>
      <c r="B3" s="22"/>
      <c r="C3" s="22"/>
      <c r="D3" s="22"/>
      <c r="E3" s="22"/>
      <c r="F3" s="22"/>
      <c r="G3" s="22"/>
      <c r="H3" s="22"/>
      <c r="I3" s="23"/>
      <c r="J3" s="20"/>
    </row>
    <row r="4" spans="1:26">
      <c r="A4" s="24" t="s">
        <v>1</v>
      </c>
      <c r="B4" s="361" t="s">
        <v>258</v>
      </c>
      <c r="C4" s="361"/>
      <c r="D4" s="362"/>
      <c r="E4" s="362"/>
      <c r="F4" s="25"/>
      <c r="G4" s="25" t="s">
        <v>99</v>
      </c>
      <c r="H4" s="363">
        <v>4</v>
      </c>
      <c r="I4" s="364"/>
      <c r="J4" s="27"/>
    </row>
    <row r="5" spans="1:26">
      <c r="A5" s="28" t="s">
        <v>2</v>
      </c>
      <c r="B5" s="29"/>
      <c r="C5" s="30"/>
      <c r="D5" s="30"/>
      <c r="E5" s="22"/>
      <c r="F5" s="25"/>
      <c r="G5" s="25" t="s">
        <v>100</v>
      </c>
      <c r="H5" s="363">
        <v>600</v>
      </c>
      <c r="I5" s="364"/>
      <c r="J5" s="31"/>
    </row>
    <row r="6" spans="1:26">
      <c r="A6" s="28"/>
      <c r="B6" s="30"/>
      <c r="C6" s="30"/>
      <c r="D6" s="30"/>
      <c r="E6" s="22"/>
      <c r="F6" s="25"/>
      <c r="G6" s="25" t="s">
        <v>101</v>
      </c>
      <c r="H6" s="353" t="s">
        <v>252</v>
      </c>
      <c r="I6" s="354"/>
      <c r="J6" s="32"/>
      <c r="K6" s="4"/>
    </row>
    <row r="7" spans="1:26" ht="12.75" customHeight="1" thickBot="1">
      <c r="A7" s="33"/>
      <c r="B7" s="34"/>
      <c r="C7" s="34"/>
      <c r="D7" s="34"/>
      <c r="E7" s="34"/>
      <c r="F7" s="34"/>
      <c r="G7" s="34"/>
      <c r="H7" s="86" t="s">
        <v>137</v>
      </c>
      <c r="I7" s="35"/>
      <c r="J7" s="32"/>
      <c r="L7" s="1"/>
    </row>
    <row r="8" spans="1:26" ht="12.75" customHeight="1">
      <c r="A8" s="36" t="s">
        <v>160</v>
      </c>
      <c r="B8" s="37"/>
      <c r="C8" s="37" t="s">
        <v>266</v>
      </c>
      <c r="D8" s="37"/>
      <c r="E8" s="38"/>
      <c r="F8" s="95">
        <v>750</v>
      </c>
      <c r="G8" s="85" t="s">
        <v>253</v>
      </c>
      <c r="H8" s="90">
        <v>1</v>
      </c>
      <c r="I8" s="72">
        <v>395</v>
      </c>
      <c r="J8" s="71">
        <v>630</v>
      </c>
      <c r="L8" s="96" t="s">
        <v>69</v>
      </c>
      <c r="M8" s="96" t="s">
        <v>73</v>
      </c>
      <c r="N8" s="96" t="s">
        <v>17</v>
      </c>
      <c r="O8" s="96" t="s">
        <v>71</v>
      </c>
      <c r="Q8" s="96" t="s">
        <v>79</v>
      </c>
      <c r="R8" s="96" t="s">
        <v>73</v>
      </c>
      <c r="S8" s="96" t="s">
        <v>17</v>
      </c>
      <c r="T8" s="96" t="s">
        <v>71</v>
      </c>
      <c r="V8" s="15" t="s">
        <v>19</v>
      </c>
      <c r="W8" s="97" t="s">
        <v>17</v>
      </c>
      <c r="Y8" s="180"/>
      <c r="Z8" s="181"/>
    </row>
    <row r="9" spans="1:26" ht="12.75" customHeight="1" thickBot="1">
      <c r="A9" s="347" t="s">
        <v>264</v>
      </c>
      <c r="B9" s="348"/>
      <c r="C9" s="348"/>
      <c r="D9" s="348"/>
      <c r="E9" s="349"/>
      <c r="F9" s="39"/>
      <c r="G9" s="40"/>
      <c r="H9" s="90">
        <v>1</v>
      </c>
      <c r="I9" s="72">
        <f>J9*H9</f>
        <v>60</v>
      </c>
      <c r="J9" s="71">
        <v>60</v>
      </c>
      <c r="L9" s="98" t="s">
        <v>20</v>
      </c>
      <c r="M9" s="98" t="s">
        <v>188</v>
      </c>
      <c r="N9" s="98">
        <v>2011</v>
      </c>
      <c r="O9" s="98" t="s">
        <v>72</v>
      </c>
      <c r="Q9" s="98" t="s">
        <v>20</v>
      </c>
      <c r="R9" s="98" t="s">
        <v>189</v>
      </c>
      <c r="S9" s="98"/>
      <c r="T9" s="98" t="s">
        <v>72</v>
      </c>
      <c r="V9" s="16" t="s">
        <v>18</v>
      </c>
      <c r="W9" s="99" t="s">
        <v>18</v>
      </c>
      <c r="Y9" s="182" t="s">
        <v>73</v>
      </c>
      <c r="Z9" s="182" t="s">
        <v>17</v>
      </c>
    </row>
    <row r="10" spans="1:26" ht="12.75" customHeight="1">
      <c r="A10" s="347" t="s">
        <v>138</v>
      </c>
      <c r="B10" s="348"/>
      <c r="C10" s="348"/>
      <c r="D10" s="348"/>
      <c r="E10" s="349"/>
      <c r="F10" s="39"/>
      <c r="G10" s="40"/>
      <c r="H10" s="90"/>
      <c r="I10" s="72">
        <f t="shared" ref="I10:I53" si="0">J10*H10</f>
        <v>0</v>
      </c>
      <c r="J10" s="71">
        <v>0</v>
      </c>
      <c r="L10" s="100"/>
      <c r="M10" s="101" t="s">
        <v>74</v>
      </c>
      <c r="N10" s="102">
        <v>0</v>
      </c>
      <c r="O10" s="103"/>
      <c r="Q10" s="100"/>
      <c r="R10" s="101" t="s">
        <v>74</v>
      </c>
      <c r="S10" s="102">
        <v>0</v>
      </c>
      <c r="T10" s="103"/>
      <c r="V10" s="17" t="s">
        <v>74</v>
      </c>
      <c r="W10" s="104"/>
      <c r="Y10" s="190" t="s">
        <v>235</v>
      </c>
      <c r="Z10" s="181">
        <v>31</v>
      </c>
    </row>
    <row r="11" spans="1:26">
      <c r="A11" s="36" t="s">
        <v>136</v>
      </c>
      <c r="B11" s="37"/>
      <c r="C11" s="37"/>
      <c r="D11" s="37"/>
      <c r="E11" s="38"/>
      <c r="F11" s="185" t="s">
        <v>239</v>
      </c>
      <c r="G11" s="40"/>
      <c r="H11" s="91">
        <v>4</v>
      </c>
      <c r="I11" s="72">
        <f t="shared" si="0"/>
        <v>49.2</v>
      </c>
      <c r="J11" s="74">
        <f>LOOKUP(F11,Y10:Y18,Z10:Z18)</f>
        <v>12.3</v>
      </c>
      <c r="L11" s="105" t="s">
        <v>70</v>
      </c>
      <c r="M11" s="167" t="s">
        <v>198</v>
      </c>
      <c r="N11" s="108">
        <v>33</v>
      </c>
      <c r="O11" s="108">
        <v>2.2000000000000002</v>
      </c>
      <c r="Q11" s="109" t="s">
        <v>22</v>
      </c>
      <c r="R11" s="175" t="s">
        <v>217</v>
      </c>
      <c r="S11" s="107">
        <v>91</v>
      </c>
      <c r="T11" s="108">
        <v>3.6</v>
      </c>
      <c r="V11" s="18" t="s">
        <v>104</v>
      </c>
      <c r="W11" s="104">
        <v>0.5</v>
      </c>
      <c r="Y11" s="190" t="s">
        <v>236</v>
      </c>
      <c r="Z11" s="186">
        <v>13.15</v>
      </c>
    </row>
    <row r="12" spans="1:26" ht="12.75" customHeight="1">
      <c r="A12" s="347" t="s">
        <v>139</v>
      </c>
      <c r="B12" s="348"/>
      <c r="C12" s="348"/>
      <c r="D12" s="348"/>
      <c r="E12" s="349"/>
      <c r="F12" s="39"/>
      <c r="G12" s="40"/>
      <c r="H12" s="90"/>
      <c r="I12" s="72">
        <f t="shared" si="0"/>
        <v>0</v>
      </c>
      <c r="J12" s="71">
        <v>50</v>
      </c>
      <c r="L12" s="105" t="s">
        <v>70</v>
      </c>
      <c r="M12" s="167" t="s">
        <v>199</v>
      </c>
      <c r="N12" s="108">
        <v>46</v>
      </c>
      <c r="O12" s="108">
        <v>3.8</v>
      </c>
      <c r="Q12" s="109" t="s">
        <v>24</v>
      </c>
      <c r="R12" s="175" t="s">
        <v>218</v>
      </c>
      <c r="S12" s="107">
        <v>91</v>
      </c>
      <c r="T12" s="108">
        <v>3.6</v>
      </c>
      <c r="V12" s="18" t="s">
        <v>105</v>
      </c>
      <c r="W12" s="104">
        <v>0.5</v>
      </c>
      <c r="Y12" s="190" t="s">
        <v>237</v>
      </c>
      <c r="Z12" s="183">
        <v>15.55</v>
      </c>
    </row>
    <row r="13" spans="1:26" ht="12.75" customHeight="1">
      <c r="A13" s="347" t="s">
        <v>140</v>
      </c>
      <c r="B13" s="348"/>
      <c r="C13" s="348"/>
      <c r="D13" s="348"/>
      <c r="E13" s="349"/>
      <c r="F13" s="39"/>
      <c r="G13" s="40"/>
      <c r="H13" s="90"/>
      <c r="I13" s="72">
        <f t="shared" si="0"/>
        <v>0</v>
      </c>
      <c r="J13" s="71">
        <v>50</v>
      </c>
      <c r="L13" s="110" t="s">
        <v>67</v>
      </c>
      <c r="M13" s="167" t="s">
        <v>200</v>
      </c>
      <c r="N13" s="108">
        <v>48</v>
      </c>
      <c r="O13" s="108">
        <v>11</v>
      </c>
      <c r="P13" s="1"/>
      <c r="Q13" s="109" t="s">
        <v>27</v>
      </c>
      <c r="R13" s="175" t="s">
        <v>219</v>
      </c>
      <c r="S13" s="107">
        <v>91</v>
      </c>
      <c r="T13" s="108">
        <v>3.6</v>
      </c>
      <c r="V13" s="18" t="s">
        <v>106</v>
      </c>
      <c r="W13" s="104">
        <v>0.5</v>
      </c>
      <c r="Y13" s="190" t="s">
        <v>238</v>
      </c>
      <c r="Z13" s="183">
        <v>9</v>
      </c>
    </row>
    <row r="14" spans="1:26">
      <c r="A14" s="347" t="s">
        <v>141</v>
      </c>
      <c r="B14" s="348"/>
      <c r="C14" s="348"/>
      <c r="D14" s="348"/>
      <c r="E14" s="349"/>
      <c r="F14" s="87" t="s">
        <v>254</v>
      </c>
      <c r="G14" s="40"/>
      <c r="H14" s="91">
        <v>15</v>
      </c>
      <c r="I14" s="72">
        <f t="shared" si="0"/>
        <v>13.5</v>
      </c>
      <c r="J14" s="74">
        <f>LOOKUP(F14,L48:L69,M48:M69)</f>
        <v>0.9</v>
      </c>
      <c r="K14" s="2"/>
      <c r="L14" s="109" t="s">
        <v>22</v>
      </c>
      <c r="M14" s="157" t="s">
        <v>201</v>
      </c>
      <c r="N14" s="108">
        <v>48</v>
      </c>
      <c r="O14" s="108">
        <v>26</v>
      </c>
      <c r="P14" s="1"/>
      <c r="Q14" s="105" t="s">
        <v>29</v>
      </c>
      <c r="R14" s="175" t="s">
        <v>220</v>
      </c>
      <c r="S14" s="107">
        <v>147</v>
      </c>
      <c r="T14" s="108">
        <v>7.7</v>
      </c>
      <c r="V14" s="18" t="s">
        <v>107</v>
      </c>
      <c r="W14" s="104">
        <v>0.5</v>
      </c>
      <c r="Y14" s="190" t="s">
        <v>239</v>
      </c>
      <c r="Z14" s="183">
        <v>12.3</v>
      </c>
    </row>
    <row r="15" spans="1:26" ht="12" customHeight="1" thickBot="1">
      <c r="A15" s="21"/>
      <c r="B15" s="22"/>
      <c r="C15" s="22"/>
      <c r="D15" s="22"/>
      <c r="E15" s="22"/>
      <c r="F15" s="61"/>
      <c r="G15" s="22"/>
      <c r="H15" s="92"/>
      <c r="I15" s="72">
        <f t="shared" si="0"/>
        <v>0</v>
      </c>
      <c r="J15" s="75"/>
      <c r="L15" s="109" t="s">
        <v>24</v>
      </c>
      <c r="M15" s="157" t="s">
        <v>202</v>
      </c>
      <c r="N15" s="108">
        <v>54</v>
      </c>
      <c r="O15" s="108">
        <v>36</v>
      </c>
      <c r="P15" s="1"/>
      <c r="Q15" s="111" t="s">
        <v>31</v>
      </c>
      <c r="R15" s="176" t="s">
        <v>221</v>
      </c>
      <c r="S15" s="177">
        <v>147</v>
      </c>
      <c r="T15" s="113">
        <v>7.7</v>
      </c>
      <c r="V15" s="18" t="s">
        <v>108</v>
      </c>
      <c r="W15" s="104">
        <v>0.6</v>
      </c>
      <c r="Y15" s="190" t="s">
        <v>240</v>
      </c>
      <c r="Z15" s="183">
        <v>15.55</v>
      </c>
    </row>
    <row r="16" spans="1:26" ht="12.75" customHeight="1" thickBot="1">
      <c r="A16" s="347" t="s">
        <v>269</v>
      </c>
      <c r="B16" s="348"/>
      <c r="C16" s="348"/>
      <c r="D16" s="348"/>
      <c r="E16" s="349"/>
      <c r="F16" s="87"/>
      <c r="G16" s="40"/>
      <c r="H16" s="90">
        <v>1</v>
      </c>
      <c r="I16" s="72">
        <v>335</v>
      </c>
      <c r="J16" s="76">
        <v>120</v>
      </c>
      <c r="L16" s="111" t="s">
        <v>27</v>
      </c>
      <c r="M16" s="158" t="s">
        <v>203</v>
      </c>
      <c r="N16" s="113">
        <v>85</v>
      </c>
      <c r="O16" s="113">
        <v>70</v>
      </c>
      <c r="P16" s="1"/>
      <c r="R16" s="114"/>
      <c r="S16" s="115"/>
      <c r="T16" s="115"/>
      <c r="U16" s="1"/>
      <c r="V16" s="18" t="s">
        <v>109</v>
      </c>
      <c r="W16" s="104">
        <v>0.7</v>
      </c>
      <c r="X16" s="6"/>
      <c r="Y16" s="190" t="s">
        <v>241</v>
      </c>
      <c r="Z16" s="183">
        <v>15.55</v>
      </c>
    </row>
    <row r="17" spans="1:26" ht="12.75" customHeight="1" thickBot="1">
      <c r="A17" s="36"/>
      <c r="B17" s="37"/>
      <c r="C17" s="37"/>
      <c r="D17" s="37"/>
      <c r="E17" s="38"/>
      <c r="F17" s="39"/>
      <c r="G17" s="40"/>
      <c r="H17" s="90"/>
      <c r="I17" s="72">
        <f t="shared" si="0"/>
        <v>0</v>
      </c>
      <c r="J17" s="71"/>
      <c r="P17" s="116"/>
      <c r="Q17" s="1"/>
      <c r="R17" s="1"/>
      <c r="V17" s="18" t="s">
        <v>110</v>
      </c>
      <c r="W17" s="104">
        <v>0.8</v>
      </c>
      <c r="X17" s="6"/>
      <c r="Y17" s="190" t="s">
        <v>242</v>
      </c>
      <c r="Z17" s="183">
        <v>13.25</v>
      </c>
    </row>
    <row r="18" spans="1:26" ht="12.75" customHeight="1" thickBot="1">
      <c r="A18" s="347" t="s">
        <v>142</v>
      </c>
      <c r="B18" s="348"/>
      <c r="C18" s="348"/>
      <c r="D18" s="348"/>
      <c r="E18" s="349"/>
      <c r="F18" s="39"/>
      <c r="G18" s="40"/>
      <c r="H18" s="90">
        <v>1</v>
      </c>
      <c r="I18" s="72">
        <f t="shared" si="0"/>
        <v>50</v>
      </c>
      <c r="J18" s="71">
        <v>50</v>
      </c>
      <c r="O18" s="1"/>
      <c r="P18" s="117"/>
      <c r="Q18" s="96" t="s">
        <v>80</v>
      </c>
      <c r="R18" s="96" t="s">
        <v>73</v>
      </c>
      <c r="S18" s="96" t="s">
        <v>17</v>
      </c>
      <c r="T18" s="96" t="s">
        <v>71</v>
      </c>
      <c r="V18" s="18" t="s">
        <v>111</v>
      </c>
      <c r="W18" s="104">
        <v>0.82</v>
      </c>
      <c r="Y18" s="191" t="s">
        <v>243</v>
      </c>
      <c r="Z18" s="184"/>
    </row>
    <row r="19" spans="1:26" ht="12.75" customHeight="1" thickBot="1">
      <c r="A19" s="347" t="s">
        <v>143</v>
      </c>
      <c r="B19" s="348"/>
      <c r="C19" s="348"/>
      <c r="D19" s="348"/>
      <c r="E19" s="349"/>
      <c r="F19" s="39"/>
      <c r="G19" s="41"/>
      <c r="H19" s="90">
        <v>1</v>
      </c>
      <c r="I19" s="72">
        <f t="shared" si="0"/>
        <v>20</v>
      </c>
      <c r="J19" s="71">
        <v>20</v>
      </c>
      <c r="L19" s="118" t="s">
        <v>78</v>
      </c>
      <c r="M19" s="96" t="s">
        <v>17</v>
      </c>
      <c r="N19" s="96" t="s">
        <v>71</v>
      </c>
      <c r="O19" s="1"/>
      <c r="P19" s="117"/>
      <c r="Q19" s="98" t="s">
        <v>20</v>
      </c>
      <c r="R19" s="98" t="s">
        <v>190</v>
      </c>
      <c r="S19" s="98">
        <v>2011</v>
      </c>
      <c r="T19" s="98" t="s">
        <v>72</v>
      </c>
      <c r="V19" s="18" t="s">
        <v>112</v>
      </c>
      <c r="W19" s="104">
        <v>1.1000000000000001</v>
      </c>
      <c r="Y19" s="187" t="s">
        <v>227</v>
      </c>
      <c r="Z19" s="188">
        <v>4</v>
      </c>
    </row>
    <row r="20" spans="1:26" ht="12.75" customHeight="1" thickBot="1">
      <c r="A20" s="347" t="s">
        <v>144</v>
      </c>
      <c r="B20" s="348"/>
      <c r="C20" s="348"/>
      <c r="D20" s="348"/>
      <c r="E20" s="349"/>
      <c r="F20" s="39"/>
      <c r="G20" s="40"/>
      <c r="H20" s="90"/>
      <c r="I20" s="72">
        <f t="shared" si="0"/>
        <v>0</v>
      </c>
      <c r="J20" s="71">
        <v>50</v>
      </c>
      <c r="L20" s="98" t="s">
        <v>197</v>
      </c>
      <c r="M20" s="98">
        <v>2011</v>
      </c>
      <c r="N20" s="98" t="s">
        <v>72</v>
      </c>
      <c r="O20" s="119"/>
      <c r="P20" s="120"/>
      <c r="Q20" s="100"/>
      <c r="R20" s="101" t="s">
        <v>74</v>
      </c>
      <c r="S20" s="102">
        <v>0</v>
      </c>
      <c r="T20" s="103"/>
      <c r="V20" s="18" t="s">
        <v>113</v>
      </c>
      <c r="W20" s="104">
        <v>1.65</v>
      </c>
      <c r="Y20" s="187" t="s">
        <v>228</v>
      </c>
      <c r="Z20" s="188">
        <v>7</v>
      </c>
    </row>
    <row r="21" spans="1:26" ht="12.75" customHeight="1" thickBot="1">
      <c r="A21" s="347" t="s">
        <v>145</v>
      </c>
      <c r="B21" s="348"/>
      <c r="C21" s="348"/>
      <c r="D21" s="348"/>
      <c r="E21" s="349"/>
      <c r="F21" s="39"/>
      <c r="G21" s="40"/>
      <c r="H21" s="90"/>
      <c r="I21" s="72">
        <f t="shared" si="0"/>
        <v>0</v>
      </c>
      <c r="J21" s="71">
        <v>30</v>
      </c>
      <c r="L21" s="168" t="s">
        <v>74</v>
      </c>
      <c r="M21" s="103">
        <v>0</v>
      </c>
      <c r="N21" s="121"/>
      <c r="O21" s="1"/>
      <c r="P21" s="120"/>
      <c r="Q21" s="105" t="s">
        <v>70</v>
      </c>
      <c r="R21" s="106" t="s">
        <v>191</v>
      </c>
      <c r="S21" s="108">
        <v>7</v>
      </c>
      <c r="T21" s="108">
        <v>3</v>
      </c>
      <c r="V21" s="18" t="s">
        <v>114</v>
      </c>
      <c r="W21" s="104">
        <v>2.06</v>
      </c>
      <c r="Y21" s="189" t="s">
        <v>229</v>
      </c>
      <c r="Z21" s="183">
        <v>13.5</v>
      </c>
    </row>
    <row r="22" spans="1:26" ht="12.75" customHeight="1">
      <c r="A22" s="347" t="s">
        <v>146</v>
      </c>
      <c r="B22" s="348"/>
      <c r="C22" s="348"/>
      <c r="D22" s="348"/>
      <c r="E22" s="349"/>
      <c r="F22" s="39"/>
      <c r="G22" s="40"/>
      <c r="H22" s="90"/>
      <c r="I22" s="72">
        <f t="shared" si="0"/>
        <v>0</v>
      </c>
      <c r="J22" s="71">
        <v>20</v>
      </c>
      <c r="L22" s="168" t="s">
        <v>204</v>
      </c>
      <c r="M22" s="103">
        <v>43</v>
      </c>
      <c r="N22" s="121"/>
      <c r="P22" s="120"/>
      <c r="Q22" s="110" t="s">
        <v>67</v>
      </c>
      <c r="R22" s="106" t="s">
        <v>192</v>
      </c>
      <c r="S22" s="108">
        <v>7</v>
      </c>
      <c r="T22" s="108">
        <v>7</v>
      </c>
      <c r="V22" s="18" t="s">
        <v>115</v>
      </c>
      <c r="W22" s="104">
        <v>2.27</v>
      </c>
      <c r="Y22" s="189" t="s">
        <v>230</v>
      </c>
      <c r="Z22" s="188">
        <v>18</v>
      </c>
    </row>
    <row r="23" spans="1:26" ht="13.5" customHeight="1">
      <c r="A23" s="36"/>
      <c r="B23" s="37"/>
      <c r="C23" s="37"/>
      <c r="D23" s="37"/>
      <c r="E23" s="38"/>
      <c r="F23" s="39"/>
      <c r="G23" s="40"/>
      <c r="H23" s="90"/>
      <c r="I23" s="72">
        <f t="shared" si="0"/>
        <v>0</v>
      </c>
      <c r="J23" s="74"/>
      <c r="L23" s="169" t="s">
        <v>205</v>
      </c>
      <c r="M23" s="108">
        <v>46</v>
      </c>
      <c r="N23" s="108"/>
      <c r="P23" s="120"/>
      <c r="Q23" s="109" t="s">
        <v>22</v>
      </c>
      <c r="R23" s="106" t="s">
        <v>193</v>
      </c>
      <c r="S23" s="108">
        <v>10</v>
      </c>
      <c r="T23" s="108">
        <v>10</v>
      </c>
      <c r="V23" s="18"/>
      <c r="W23" s="123">
        <v>2.6</v>
      </c>
      <c r="Y23" s="189" t="s">
        <v>231</v>
      </c>
      <c r="Z23" s="188">
        <v>22</v>
      </c>
    </row>
    <row r="24" spans="1:26">
      <c r="A24" s="347" t="s">
        <v>3</v>
      </c>
      <c r="B24" s="348"/>
      <c r="C24" s="348"/>
      <c r="D24" s="348"/>
      <c r="E24" s="349"/>
      <c r="F24" s="88" t="s">
        <v>199</v>
      </c>
      <c r="G24" s="40"/>
      <c r="H24" s="90">
        <v>1</v>
      </c>
      <c r="I24" s="72">
        <f t="shared" si="0"/>
        <v>46</v>
      </c>
      <c r="J24" s="74">
        <f>LOOKUP(F24,M10:M16,N10:N16)</f>
        <v>46</v>
      </c>
      <c r="K24" s="2"/>
      <c r="L24" s="169" t="s">
        <v>233</v>
      </c>
      <c r="M24" s="108">
        <v>48</v>
      </c>
      <c r="N24" s="108"/>
      <c r="P24" s="120"/>
      <c r="Q24" s="109" t="s">
        <v>24</v>
      </c>
      <c r="R24" s="106" t="s">
        <v>194</v>
      </c>
      <c r="S24" s="108">
        <v>11</v>
      </c>
      <c r="T24" s="108">
        <v>17</v>
      </c>
      <c r="V24" s="19" t="s">
        <v>116</v>
      </c>
      <c r="W24" s="124">
        <v>1</v>
      </c>
      <c r="Y24" s="189" t="s">
        <v>232</v>
      </c>
      <c r="Z24" s="188">
        <v>33</v>
      </c>
    </row>
    <row r="25" spans="1:26" ht="13.8" thickBot="1">
      <c r="A25" s="347" t="s">
        <v>147</v>
      </c>
      <c r="B25" s="348"/>
      <c r="C25" s="348"/>
      <c r="D25" s="348"/>
      <c r="E25" s="349"/>
      <c r="F25" s="87" t="s">
        <v>74</v>
      </c>
      <c r="G25" s="40"/>
      <c r="H25" s="91"/>
      <c r="I25" s="72">
        <f t="shared" si="0"/>
        <v>0</v>
      </c>
      <c r="J25" s="74">
        <f>LOOKUP(F25,R10:R15,S10:S15)</f>
        <v>0</v>
      </c>
      <c r="K25" s="2"/>
      <c r="L25" s="169" t="s">
        <v>234</v>
      </c>
      <c r="M25" s="108">
        <v>52</v>
      </c>
      <c r="N25" s="108"/>
      <c r="Q25" s="111" t="s">
        <v>27</v>
      </c>
      <c r="R25" s="112" t="s">
        <v>195</v>
      </c>
      <c r="S25" s="113">
        <v>18</v>
      </c>
      <c r="T25" s="113">
        <v>31</v>
      </c>
      <c r="V25" s="19" t="s">
        <v>117</v>
      </c>
      <c r="W25" s="124">
        <v>1</v>
      </c>
      <c r="Y25" s="189" t="s">
        <v>226</v>
      </c>
      <c r="Z25" s="188">
        <v>0</v>
      </c>
    </row>
    <row r="26" spans="1:26">
      <c r="A26" s="347" t="s">
        <v>149</v>
      </c>
      <c r="B26" s="348"/>
      <c r="C26" s="348"/>
      <c r="D26" s="348"/>
      <c r="E26" s="349"/>
      <c r="F26" s="87" t="s">
        <v>205</v>
      </c>
      <c r="G26" s="40"/>
      <c r="H26" s="91">
        <v>1</v>
      </c>
      <c r="I26" s="72">
        <f t="shared" si="0"/>
        <v>46</v>
      </c>
      <c r="J26" s="74">
        <f>LOOKUP(F26,L21:L26,M21:M26)</f>
        <v>46</v>
      </c>
      <c r="K26" s="5"/>
      <c r="L26" s="169" t="s">
        <v>206</v>
      </c>
      <c r="M26" s="108">
        <v>92</v>
      </c>
      <c r="N26" s="108"/>
      <c r="V26" s="19" t="s">
        <v>118</v>
      </c>
      <c r="W26" s="124">
        <v>1</v>
      </c>
    </row>
    <row r="27" spans="1:26" ht="13.8" thickBot="1">
      <c r="A27" s="347" t="s">
        <v>148</v>
      </c>
      <c r="B27" s="348"/>
      <c r="C27" s="348"/>
      <c r="D27" s="348"/>
      <c r="E27" s="349"/>
      <c r="F27" s="87" t="s">
        <v>74</v>
      </c>
      <c r="G27" s="40"/>
      <c r="H27" s="91"/>
      <c r="I27" s="72">
        <f t="shared" si="0"/>
        <v>0</v>
      </c>
      <c r="J27" s="74">
        <f>LOOKUP(F27,R20:R25,S20:S25)</f>
        <v>0</v>
      </c>
      <c r="K27" s="2"/>
      <c r="V27" s="19" t="s">
        <v>119</v>
      </c>
      <c r="W27" s="124">
        <v>1.1000000000000001</v>
      </c>
    </row>
    <row r="28" spans="1:26">
      <c r="A28" s="347" t="s">
        <v>150</v>
      </c>
      <c r="B28" s="348"/>
      <c r="C28" s="348"/>
      <c r="D28" s="348"/>
      <c r="E28" s="349"/>
      <c r="F28" s="87"/>
      <c r="G28" s="40"/>
      <c r="H28" s="91"/>
      <c r="I28" s="72">
        <f t="shared" si="0"/>
        <v>0</v>
      </c>
      <c r="J28" s="74">
        <v>3</v>
      </c>
      <c r="K28" s="2"/>
      <c r="L28" s="15" t="s">
        <v>16</v>
      </c>
      <c r="M28" s="170" t="s">
        <v>207</v>
      </c>
      <c r="N28" s="171" t="s">
        <v>196</v>
      </c>
      <c r="O28" s="15" t="s">
        <v>19</v>
      </c>
      <c r="P28" s="117"/>
      <c r="Q28" s="118" t="s">
        <v>82</v>
      </c>
      <c r="R28" s="96" t="s">
        <v>17</v>
      </c>
      <c r="S28" s="96" t="s">
        <v>83</v>
      </c>
      <c r="V28" s="19" t="s">
        <v>120</v>
      </c>
      <c r="W28" s="124">
        <v>1.1000000000000001</v>
      </c>
    </row>
    <row r="29" spans="1:26" ht="13.8" thickBot="1">
      <c r="A29" s="36"/>
      <c r="B29" s="37"/>
      <c r="C29" s="37"/>
      <c r="D29" s="37"/>
      <c r="E29" s="38"/>
      <c r="F29" s="87"/>
      <c r="G29" s="40"/>
      <c r="H29" s="91"/>
      <c r="I29" s="72">
        <f t="shared" si="0"/>
        <v>0</v>
      </c>
      <c r="J29" s="74"/>
      <c r="K29" s="9"/>
      <c r="L29" s="16" t="s">
        <v>20</v>
      </c>
      <c r="M29" s="16" t="s">
        <v>42</v>
      </c>
      <c r="N29" s="82" t="s">
        <v>43</v>
      </c>
      <c r="O29" s="16" t="s">
        <v>18</v>
      </c>
      <c r="P29" s="117"/>
      <c r="Q29" s="98" t="s">
        <v>73</v>
      </c>
      <c r="R29" s="98"/>
      <c r="S29" s="98"/>
      <c r="V29" s="19" t="s">
        <v>121</v>
      </c>
      <c r="W29" s="124">
        <v>1.22</v>
      </c>
    </row>
    <row r="30" spans="1:26">
      <c r="A30" s="347" t="s">
        <v>151</v>
      </c>
      <c r="B30" s="348"/>
      <c r="C30" s="348"/>
      <c r="D30" s="348"/>
      <c r="E30" s="349"/>
      <c r="F30" s="87" t="s">
        <v>210</v>
      </c>
      <c r="G30" s="40"/>
      <c r="H30" s="91">
        <v>15</v>
      </c>
      <c r="I30" s="72">
        <f t="shared" si="0"/>
        <v>44.7</v>
      </c>
      <c r="J30" s="74">
        <f>LOOKUP(F30,L30:L44,M30:M44)</f>
        <v>2.98</v>
      </c>
      <c r="K30" s="8"/>
      <c r="L30" s="17" t="s">
        <v>74</v>
      </c>
      <c r="M30" s="17"/>
      <c r="N30" s="79"/>
      <c r="O30" s="17"/>
      <c r="P30" s="119"/>
      <c r="Q30" s="101" t="s">
        <v>74</v>
      </c>
      <c r="R30" s="102">
        <v>0</v>
      </c>
      <c r="S30" s="103">
        <v>0</v>
      </c>
      <c r="V30" s="19" t="s">
        <v>122</v>
      </c>
      <c r="W30" s="124">
        <v>1.37</v>
      </c>
    </row>
    <row r="31" spans="1:26">
      <c r="A31" s="347" t="s">
        <v>152</v>
      </c>
      <c r="B31" s="348"/>
      <c r="C31" s="348"/>
      <c r="D31" s="348"/>
      <c r="E31" s="349"/>
      <c r="F31" s="87" t="s">
        <v>209</v>
      </c>
      <c r="G31" s="42"/>
      <c r="H31" s="91">
        <v>15</v>
      </c>
      <c r="I31" s="72">
        <f t="shared" si="0"/>
        <v>33</v>
      </c>
      <c r="J31" s="74">
        <f>LOOKUP(F31,L30:L44,M30:M44)</f>
        <v>2.2000000000000002</v>
      </c>
      <c r="K31" s="2"/>
      <c r="L31" s="81" t="s">
        <v>208</v>
      </c>
      <c r="M31" s="123">
        <v>1.45</v>
      </c>
      <c r="N31" s="161">
        <v>10</v>
      </c>
      <c r="O31" s="17" t="s">
        <v>161</v>
      </c>
      <c r="P31" s="119"/>
      <c r="Q31" s="122" t="s">
        <v>94</v>
      </c>
      <c r="R31" s="107">
        <v>95</v>
      </c>
      <c r="S31" s="108" t="s">
        <v>84</v>
      </c>
      <c r="V31" s="19" t="s">
        <v>123</v>
      </c>
      <c r="W31" s="124">
        <v>1.75</v>
      </c>
    </row>
    <row r="32" spans="1:26">
      <c r="A32" s="347" t="s">
        <v>153</v>
      </c>
      <c r="B32" s="348"/>
      <c r="C32" s="348"/>
      <c r="D32" s="348"/>
      <c r="E32" s="349"/>
      <c r="F32" s="39">
        <v>0.7</v>
      </c>
      <c r="G32" s="40"/>
      <c r="H32" s="91">
        <v>15</v>
      </c>
      <c r="I32" s="72">
        <f t="shared" si="0"/>
        <v>54.389999999999993</v>
      </c>
      <c r="J32" s="74">
        <f>(J30+J31)*F32</f>
        <v>3.6259999999999994</v>
      </c>
      <c r="K32" s="2"/>
      <c r="L32" s="81" t="s">
        <v>209</v>
      </c>
      <c r="M32" s="123">
        <v>2.2000000000000002</v>
      </c>
      <c r="N32" s="161">
        <v>11</v>
      </c>
      <c r="O32" s="17" t="s">
        <v>21</v>
      </c>
      <c r="P32" s="119"/>
      <c r="Q32" s="122" t="s">
        <v>95</v>
      </c>
      <c r="R32" s="107">
        <v>95</v>
      </c>
      <c r="S32" s="108" t="s">
        <v>84</v>
      </c>
      <c r="V32" s="19" t="s">
        <v>124</v>
      </c>
      <c r="W32" s="124">
        <v>2.31</v>
      </c>
    </row>
    <row r="33" spans="1:24">
      <c r="A33" s="347" t="s">
        <v>154</v>
      </c>
      <c r="B33" s="348"/>
      <c r="C33" s="348"/>
      <c r="D33" s="348"/>
      <c r="E33" s="349"/>
      <c r="F33" s="87" t="s">
        <v>117</v>
      </c>
      <c r="G33" s="40"/>
      <c r="H33" s="91">
        <v>15</v>
      </c>
      <c r="I33" s="72">
        <f t="shared" si="0"/>
        <v>15</v>
      </c>
      <c r="J33" s="74">
        <f>LOOKUP(F33,V10:V44,W10:W44)</f>
        <v>1</v>
      </c>
      <c r="K33" s="2"/>
      <c r="L33" s="80" t="s">
        <v>210</v>
      </c>
      <c r="M33" s="123">
        <v>2.98</v>
      </c>
      <c r="N33" s="161">
        <v>11</v>
      </c>
      <c r="O33" s="17" t="s">
        <v>23</v>
      </c>
      <c r="P33" s="119"/>
      <c r="Q33" s="122" t="s">
        <v>96</v>
      </c>
      <c r="R33" s="107">
        <v>50</v>
      </c>
      <c r="S33" s="108" t="s">
        <v>85</v>
      </c>
      <c r="V33" s="19" t="s">
        <v>125</v>
      </c>
      <c r="W33" s="124">
        <v>3.12</v>
      </c>
    </row>
    <row r="34" spans="1:24">
      <c r="A34" s="347"/>
      <c r="B34" s="348"/>
      <c r="C34" s="348"/>
      <c r="D34" s="348"/>
      <c r="E34" s="349"/>
      <c r="F34" s="39"/>
      <c r="G34" s="40"/>
      <c r="H34" s="91"/>
      <c r="I34" s="72">
        <f t="shared" si="0"/>
        <v>0</v>
      </c>
      <c r="J34" s="74"/>
      <c r="K34" s="2"/>
      <c r="L34" s="80" t="s">
        <v>211</v>
      </c>
      <c r="M34" s="123">
        <v>3.65</v>
      </c>
      <c r="N34" s="161">
        <v>11</v>
      </c>
      <c r="O34" s="17" t="s">
        <v>25</v>
      </c>
      <c r="P34" s="119"/>
      <c r="Q34" s="122" t="s">
        <v>97</v>
      </c>
      <c r="R34" s="107">
        <v>55</v>
      </c>
      <c r="S34" s="108" t="s">
        <v>85</v>
      </c>
      <c r="V34" s="19" t="s">
        <v>126</v>
      </c>
      <c r="W34" s="124">
        <v>3.86</v>
      </c>
    </row>
    <row r="35" spans="1:24">
      <c r="A35" s="347" t="s">
        <v>141</v>
      </c>
      <c r="B35" s="348"/>
      <c r="C35" s="348"/>
      <c r="D35" s="348"/>
      <c r="E35" s="349"/>
      <c r="F35" s="87" t="s">
        <v>255</v>
      </c>
      <c r="G35" s="40"/>
      <c r="H35" s="91">
        <v>10</v>
      </c>
      <c r="I35" s="72">
        <f t="shared" si="0"/>
        <v>10</v>
      </c>
      <c r="J35" s="74">
        <f>LOOKUP(F35,L48:L69,M48:M69)</f>
        <v>1</v>
      </c>
      <c r="K35" s="2"/>
      <c r="L35" s="80" t="s">
        <v>212</v>
      </c>
      <c r="M35" s="123">
        <v>4.47</v>
      </c>
      <c r="N35" s="161">
        <v>16</v>
      </c>
      <c r="O35" s="17" t="s">
        <v>26</v>
      </c>
      <c r="P35" s="119"/>
      <c r="Q35" s="122" t="s">
        <v>98</v>
      </c>
      <c r="R35" s="107">
        <v>76</v>
      </c>
      <c r="S35" s="108" t="s">
        <v>85</v>
      </c>
      <c r="V35" s="19" t="s">
        <v>127</v>
      </c>
      <c r="W35" s="124">
        <v>6.6</v>
      </c>
    </row>
    <row r="36" spans="1:24">
      <c r="A36" s="347" t="s">
        <v>155</v>
      </c>
      <c r="B36" s="348"/>
      <c r="C36" s="348"/>
      <c r="D36" s="348"/>
      <c r="E36" s="349"/>
      <c r="F36" s="87" t="s">
        <v>256</v>
      </c>
      <c r="G36" s="40"/>
      <c r="H36" s="91">
        <v>10</v>
      </c>
      <c r="I36" s="72">
        <f t="shared" si="0"/>
        <v>8.5</v>
      </c>
      <c r="J36" s="74">
        <f>LOOKUP(F36,L48:L69,M48:M69)</f>
        <v>0.85</v>
      </c>
      <c r="K36" s="2"/>
      <c r="L36" s="80" t="s">
        <v>213</v>
      </c>
      <c r="M36" s="123">
        <v>5.2</v>
      </c>
      <c r="N36" s="161">
        <v>18</v>
      </c>
      <c r="O36" s="17" t="s">
        <v>28</v>
      </c>
      <c r="P36" s="119"/>
      <c r="Q36" s="122" t="s">
        <v>91</v>
      </c>
      <c r="R36" s="107">
        <v>99</v>
      </c>
      <c r="S36" s="108" t="s">
        <v>85</v>
      </c>
      <c r="V36" s="19" t="s">
        <v>128</v>
      </c>
      <c r="W36" s="123">
        <v>6.6</v>
      </c>
    </row>
    <row r="37" spans="1:24">
      <c r="A37" s="347" t="s">
        <v>156</v>
      </c>
      <c r="B37" s="348"/>
      <c r="C37" s="348"/>
      <c r="D37" s="348"/>
      <c r="E37" s="349"/>
      <c r="F37" s="87" t="s">
        <v>75</v>
      </c>
      <c r="G37" s="40"/>
      <c r="H37" s="91">
        <v>10</v>
      </c>
      <c r="I37" s="72">
        <f t="shared" si="0"/>
        <v>2.5</v>
      </c>
      <c r="J37" s="74">
        <f>LOOKUP(F37,N48:N51,O48:O51)</f>
        <v>0.25</v>
      </c>
      <c r="L37" s="80" t="s">
        <v>214</v>
      </c>
      <c r="M37" s="123">
        <v>6.5</v>
      </c>
      <c r="N37" s="161">
        <v>25</v>
      </c>
      <c r="O37" s="17" t="s">
        <v>30</v>
      </c>
      <c r="P37" s="119"/>
      <c r="Q37" s="122" t="s">
        <v>92</v>
      </c>
      <c r="R37" s="107" t="s">
        <v>74</v>
      </c>
      <c r="S37" s="108" t="s">
        <v>85</v>
      </c>
      <c r="V37" s="18"/>
      <c r="W37" s="124">
        <v>8</v>
      </c>
    </row>
    <row r="38" spans="1:24">
      <c r="A38" s="347" t="s">
        <v>157</v>
      </c>
      <c r="B38" s="348"/>
      <c r="C38" s="348"/>
      <c r="D38" s="348"/>
      <c r="E38" s="349"/>
      <c r="F38" s="89" t="s">
        <v>74</v>
      </c>
      <c r="G38" s="26"/>
      <c r="H38" s="91"/>
      <c r="I38" s="72">
        <f t="shared" si="0"/>
        <v>0</v>
      </c>
      <c r="J38" s="74">
        <f>LOOKUP(F38,N52:N54,O52:O54)</f>
        <v>0</v>
      </c>
      <c r="L38" s="80" t="s">
        <v>244</v>
      </c>
      <c r="M38" s="123">
        <v>9.82</v>
      </c>
      <c r="N38" s="161">
        <v>35</v>
      </c>
      <c r="O38" s="17" t="s">
        <v>32</v>
      </c>
      <c r="P38" s="119"/>
      <c r="Q38" s="122" t="s">
        <v>93</v>
      </c>
      <c r="R38" s="107">
        <v>229</v>
      </c>
      <c r="S38" s="108" t="s">
        <v>85</v>
      </c>
      <c r="V38" s="18" t="s">
        <v>129</v>
      </c>
      <c r="W38" s="124">
        <v>3.42</v>
      </c>
    </row>
    <row r="39" spans="1:24">
      <c r="A39" s="36"/>
      <c r="B39" s="37"/>
      <c r="C39" s="37"/>
      <c r="D39" s="37"/>
      <c r="E39" s="38"/>
      <c r="F39" s="43"/>
      <c r="G39" s="26"/>
      <c r="H39" s="91"/>
      <c r="I39" s="72">
        <f t="shared" si="0"/>
        <v>0</v>
      </c>
      <c r="J39" s="74"/>
      <c r="L39" s="80" t="s">
        <v>245</v>
      </c>
      <c r="M39" s="123">
        <v>11.53</v>
      </c>
      <c r="N39" s="161">
        <v>46</v>
      </c>
      <c r="O39" s="17" t="s">
        <v>33</v>
      </c>
      <c r="P39" s="119"/>
      <c r="Q39" s="122" t="s">
        <v>86</v>
      </c>
      <c r="R39" s="107">
        <v>351</v>
      </c>
      <c r="S39" s="108" t="s">
        <v>85</v>
      </c>
      <c r="V39" s="18" t="s">
        <v>130</v>
      </c>
      <c r="W39" s="124">
        <v>4.2699999999999996</v>
      </c>
    </row>
    <row r="40" spans="1:24">
      <c r="A40" s="347" t="s">
        <v>5</v>
      </c>
      <c r="B40" s="348"/>
      <c r="C40" s="348"/>
      <c r="D40" s="348"/>
      <c r="E40" s="349"/>
      <c r="F40" s="89" t="s">
        <v>74</v>
      </c>
      <c r="G40" s="44"/>
      <c r="H40" s="90"/>
      <c r="I40" s="72">
        <f t="shared" si="0"/>
        <v>0</v>
      </c>
      <c r="J40" s="74">
        <f>LOOKUP(F40,Q30:Q43,R30:R43)</f>
        <v>0</v>
      </c>
      <c r="L40" s="80" t="s">
        <v>246</v>
      </c>
      <c r="M40" s="123">
        <v>20.96</v>
      </c>
      <c r="N40" s="161">
        <v>68</v>
      </c>
      <c r="O40" s="17" t="s">
        <v>34</v>
      </c>
      <c r="P40" s="119"/>
      <c r="Q40" s="122" t="s">
        <v>87</v>
      </c>
      <c r="R40" s="107">
        <v>450</v>
      </c>
      <c r="S40" s="108" t="s">
        <v>85</v>
      </c>
      <c r="V40" s="18" t="s">
        <v>131</v>
      </c>
      <c r="W40" s="124">
        <v>5.2</v>
      </c>
    </row>
    <row r="41" spans="1:24">
      <c r="A41" s="347" t="s">
        <v>5</v>
      </c>
      <c r="B41" s="348"/>
      <c r="C41" s="348"/>
      <c r="D41" s="348"/>
      <c r="E41" s="349"/>
      <c r="F41" s="89" t="s">
        <v>74</v>
      </c>
      <c r="G41" s="44"/>
      <c r="H41" s="90"/>
      <c r="I41" s="72">
        <f t="shared" si="0"/>
        <v>0</v>
      </c>
      <c r="J41" s="74">
        <f>LOOKUP(F41,Q30:Q43,R30:R43)</f>
        <v>0</v>
      </c>
      <c r="L41" s="80" t="s">
        <v>247</v>
      </c>
      <c r="M41" s="123">
        <v>32.9</v>
      </c>
      <c r="N41" s="161">
        <v>94</v>
      </c>
      <c r="O41" s="17" t="s">
        <v>35</v>
      </c>
      <c r="P41" s="119"/>
      <c r="Q41" s="122" t="s">
        <v>88</v>
      </c>
      <c r="R41" s="107">
        <v>526</v>
      </c>
      <c r="S41" s="108" t="s">
        <v>85</v>
      </c>
      <c r="V41" s="18" t="s">
        <v>132</v>
      </c>
      <c r="W41" s="124">
        <v>6.4</v>
      </c>
    </row>
    <row r="42" spans="1:24">
      <c r="A42" s="347" t="s">
        <v>5</v>
      </c>
      <c r="B42" s="348"/>
      <c r="C42" s="348"/>
      <c r="D42" s="348"/>
      <c r="E42" s="349"/>
      <c r="F42" s="89" t="s">
        <v>74</v>
      </c>
      <c r="G42" s="44"/>
      <c r="H42" s="91"/>
      <c r="I42" s="72">
        <f t="shared" si="0"/>
        <v>0</v>
      </c>
      <c r="J42" s="74">
        <f>LOOKUP(F42,Q30:Q43,R30:R43)</f>
        <v>0</v>
      </c>
      <c r="L42" s="80" t="s">
        <v>248</v>
      </c>
      <c r="M42" s="123">
        <v>48.73</v>
      </c>
      <c r="N42" s="161">
        <v>119</v>
      </c>
      <c r="O42" s="17" t="s">
        <v>36</v>
      </c>
      <c r="P42" s="119"/>
      <c r="Q42" s="122" t="s">
        <v>89</v>
      </c>
      <c r="R42" s="107">
        <v>233</v>
      </c>
      <c r="S42" s="108" t="s">
        <v>85</v>
      </c>
      <c r="V42" s="18" t="s">
        <v>133</v>
      </c>
      <c r="W42" s="124">
        <v>6.7</v>
      </c>
    </row>
    <row r="43" spans="1:24">
      <c r="A43" s="347" t="s">
        <v>181</v>
      </c>
      <c r="B43" s="348"/>
      <c r="C43" s="348"/>
      <c r="D43" s="348"/>
      <c r="E43" s="349"/>
      <c r="F43" s="89" t="s">
        <v>74</v>
      </c>
      <c r="G43" s="44"/>
      <c r="H43" s="91"/>
      <c r="I43" s="152">
        <f t="shared" si="0"/>
        <v>0</v>
      </c>
      <c r="J43" s="153">
        <f>LOOKUP(F43,Q48:Q51,R48:R51)</f>
        <v>0</v>
      </c>
      <c r="L43" s="80" t="s">
        <v>249</v>
      </c>
      <c r="M43" s="159">
        <v>56.78</v>
      </c>
      <c r="N43" s="172"/>
      <c r="O43" s="17" t="s">
        <v>44</v>
      </c>
      <c r="P43" s="119"/>
      <c r="Q43" s="122" t="s">
        <v>90</v>
      </c>
      <c r="R43" s="107">
        <v>417</v>
      </c>
      <c r="S43" s="108" t="s">
        <v>85</v>
      </c>
      <c r="V43" s="18" t="s">
        <v>134</v>
      </c>
      <c r="W43" s="124">
        <v>7.5</v>
      </c>
    </row>
    <row r="44" spans="1:24" ht="13.8" thickBot="1">
      <c r="A44" s="347" t="s">
        <v>182</v>
      </c>
      <c r="B44" s="348"/>
      <c r="C44" s="348"/>
      <c r="D44" s="348"/>
      <c r="E44" s="349"/>
      <c r="F44" s="89" t="s">
        <v>74</v>
      </c>
      <c r="G44" s="44"/>
      <c r="H44" s="91"/>
      <c r="I44" s="152">
        <f t="shared" si="0"/>
        <v>0</v>
      </c>
      <c r="J44" s="153">
        <f>LOOKUP(F44,Q55:Q58,R55:R58)</f>
        <v>0</v>
      </c>
      <c r="L44" s="83" t="s">
        <v>250</v>
      </c>
      <c r="M44" s="160">
        <v>65.02</v>
      </c>
      <c r="N44" s="84"/>
      <c r="O44" s="173" t="s">
        <v>37</v>
      </c>
      <c r="V44" s="11" t="s">
        <v>135</v>
      </c>
      <c r="W44" s="125">
        <v>10.71</v>
      </c>
    </row>
    <row r="45" spans="1:24" ht="13.8" thickBot="1">
      <c r="A45" s="347" t="s">
        <v>183</v>
      </c>
      <c r="B45" s="348"/>
      <c r="C45" s="348"/>
      <c r="D45" s="348"/>
      <c r="E45" s="349"/>
      <c r="F45" s="89" t="s">
        <v>74</v>
      </c>
      <c r="G45" s="44"/>
      <c r="H45" s="91"/>
      <c r="I45" s="152">
        <f t="shared" si="0"/>
        <v>0</v>
      </c>
      <c r="J45" s="153">
        <f>LOOKUP(F45,Q62:Q65,R62:R65)</f>
        <v>0</v>
      </c>
    </row>
    <row r="46" spans="1:24">
      <c r="A46" s="347" t="s">
        <v>184</v>
      </c>
      <c r="B46" s="348"/>
      <c r="C46" s="348"/>
      <c r="D46" s="348"/>
      <c r="E46" s="349"/>
      <c r="F46" s="43"/>
      <c r="G46" s="44"/>
      <c r="H46" s="91"/>
      <c r="I46" s="152">
        <f t="shared" si="0"/>
        <v>0</v>
      </c>
      <c r="J46" s="153">
        <v>60</v>
      </c>
      <c r="L46" s="126" t="s">
        <v>38</v>
      </c>
      <c r="M46" s="127"/>
      <c r="N46" s="126" t="s">
        <v>38</v>
      </c>
      <c r="O46" s="127"/>
      <c r="P46" s="1"/>
      <c r="Q46" s="126" t="s">
        <v>162</v>
      </c>
      <c r="R46" s="127"/>
      <c r="V46" s="365" t="s">
        <v>163</v>
      </c>
      <c r="W46" s="366"/>
    </row>
    <row r="47" spans="1:24" ht="13.8" thickBot="1">
      <c r="A47" s="347" t="s">
        <v>185</v>
      </c>
      <c r="B47" s="348"/>
      <c r="C47" s="348"/>
      <c r="D47" s="348"/>
      <c r="E47" s="349"/>
      <c r="F47" s="43" t="s">
        <v>74</v>
      </c>
      <c r="G47" s="44"/>
      <c r="H47" s="91"/>
      <c r="I47" s="152">
        <f t="shared" si="0"/>
        <v>0</v>
      </c>
      <c r="J47" s="153">
        <f>LOOKUP(F47,V56:V58,W56:W58)</f>
        <v>0</v>
      </c>
      <c r="L47" s="128" t="s">
        <v>39</v>
      </c>
      <c r="M47" s="129" t="s">
        <v>215</v>
      </c>
      <c r="N47" s="128" t="s">
        <v>39</v>
      </c>
      <c r="O47" s="129" t="s">
        <v>216</v>
      </c>
      <c r="Q47" s="128" t="s">
        <v>164</v>
      </c>
      <c r="R47" s="129" t="s">
        <v>40</v>
      </c>
      <c r="V47" s="128" t="s">
        <v>164</v>
      </c>
      <c r="W47" s="129" t="s">
        <v>40</v>
      </c>
    </row>
    <row r="48" spans="1:24">
      <c r="A48" s="36"/>
      <c r="B48" s="37"/>
      <c r="C48" s="37"/>
      <c r="D48" s="37"/>
      <c r="E48" s="38"/>
      <c r="F48" s="39"/>
      <c r="G48" s="40"/>
      <c r="H48" s="91"/>
      <c r="I48" s="152">
        <f t="shared" si="0"/>
        <v>0</v>
      </c>
      <c r="J48" s="153"/>
      <c r="L48" s="130" t="s">
        <v>74</v>
      </c>
      <c r="M48" s="131">
        <v>0</v>
      </c>
      <c r="N48" s="132" t="s">
        <v>74</v>
      </c>
      <c r="O48" s="133">
        <v>0</v>
      </c>
      <c r="Q48" s="132" t="s">
        <v>74</v>
      </c>
      <c r="R48" s="133">
        <v>0</v>
      </c>
      <c r="V48" s="101" t="s">
        <v>74</v>
      </c>
      <c r="W48" s="134">
        <v>0</v>
      </c>
      <c r="X48" s="135" t="s">
        <v>74</v>
      </c>
    </row>
    <row r="49" spans="1:24">
      <c r="A49" s="36" t="s">
        <v>103</v>
      </c>
      <c r="B49" s="37"/>
      <c r="C49" s="37"/>
      <c r="D49" s="37"/>
      <c r="E49" s="38"/>
      <c r="F49" s="87" t="s">
        <v>165</v>
      </c>
      <c r="G49" s="154" t="str">
        <f>LOOKUP(F49,V48:V52,X48:X52)</f>
        <v>POSITF 20V</v>
      </c>
      <c r="H49" s="91">
        <v>1</v>
      </c>
      <c r="I49" s="152">
        <f t="shared" si="0"/>
        <v>115</v>
      </c>
      <c r="J49" s="153">
        <f>LOOKUP(F49,V48:V52,W48:W52)</f>
        <v>115</v>
      </c>
      <c r="L49" s="136" t="s">
        <v>46</v>
      </c>
      <c r="M49" s="162">
        <v>0.6</v>
      </c>
      <c r="N49" s="138" t="s">
        <v>75</v>
      </c>
      <c r="O49" s="163">
        <v>0.25</v>
      </c>
      <c r="Q49" s="140" t="s">
        <v>4</v>
      </c>
      <c r="R49" s="139">
        <v>20</v>
      </c>
      <c r="V49" s="141" t="s">
        <v>165</v>
      </c>
      <c r="W49" s="142">
        <v>115</v>
      </c>
      <c r="X49" s="135" t="s">
        <v>223</v>
      </c>
    </row>
    <row r="50" spans="1:24">
      <c r="A50" s="36" t="s">
        <v>187</v>
      </c>
      <c r="B50" s="37"/>
      <c r="C50" s="37"/>
      <c r="D50" s="37"/>
      <c r="E50" s="38"/>
      <c r="F50" s="87" t="s">
        <v>74</v>
      </c>
      <c r="G50" s="41"/>
      <c r="H50" s="91"/>
      <c r="I50" s="152">
        <f t="shared" si="0"/>
        <v>0</v>
      </c>
      <c r="J50" s="153">
        <f>LOOKUP(F50,Q69:Q74,R69:R74)</f>
        <v>0</v>
      </c>
      <c r="L50" s="136" t="s">
        <v>47</v>
      </c>
      <c r="M50" s="163">
        <v>0.85</v>
      </c>
      <c r="N50" s="140" t="s">
        <v>77</v>
      </c>
      <c r="O50" s="162">
        <v>0.6</v>
      </c>
      <c r="Q50" s="140" t="s">
        <v>167</v>
      </c>
      <c r="R50" s="137">
        <v>20</v>
      </c>
      <c r="V50" s="141" t="s">
        <v>168</v>
      </c>
      <c r="W50" s="142">
        <v>365</v>
      </c>
      <c r="X50" s="135" t="s">
        <v>224</v>
      </c>
    </row>
    <row r="51" spans="1:24" ht="13.8" thickBot="1">
      <c r="A51" s="36" t="s">
        <v>102</v>
      </c>
      <c r="B51" s="37"/>
      <c r="C51" s="37"/>
      <c r="D51" s="37"/>
      <c r="E51" s="38"/>
      <c r="F51" s="39"/>
      <c r="G51" s="40"/>
      <c r="H51" s="91">
        <v>1</v>
      </c>
      <c r="I51" s="72">
        <f t="shared" si="0"/>
        <v>40</v>
      </c>
      <c r="J51" s="73">
        <v>40</v>
      </c>
      <c r="L51" s="136" t="s">
        <v>48</v>
      </c>
      <c r="M51" s="163">
        <v>1</v>
      </c>
      <c r="N51" s="143" t="s">
        <v>76</v>
      </c>
      <c r="O51" s="164">
        <v>1.7</v>
      </c>
      <c r="Q51" s="143" t="s">
        <v>169</v>
      </c>
      <c r="R51" s="144">
        <v>150</v>
      </c>
      <c r="V51" s="146" t="s">
        <v>170</v>
      </c>
      <c r="W51" s="142">
        <v>150</v>
      </c>
      <c r="X51" s="135" t="s">
        <v>166</v>
      </c>
    </row>
    <row r="52" spans="1:24" ht="13.8" thickBot="1">
      <c r="A52" s="20" t="s">
        <v>271</v>
      </c>
      <c r="B52" s="20"/>
      <c r="C52" s="20"/>
      <c r="D52" s="20"/>
      <c r="E52" s="20"/>
      <c r="F52" s="45"/>
      <c r="G52" s="45"/>
      <c r="H52" s="92">
        <v>1</v>
      </c>
      <c r="I52" s="72">
        <v>15</v>
      </c>
      <c r="J52" s="77"/>
      <c r="K52" s="10"/>
      <c r="L52" s="136" t="s">
        <v>49</v>
      </c>
      <c r="M52" s="163">
        <v>1.65</v>
      </c>
      <c r="N52" s="132" t="s">
        <v>74</v>
      </c>
      <c r="O52" s="166">
        <v>0</v>
      </c>
      <c r="V52" s="147" t="s">
        <v>171</v>
      </c>
      <c r="W52" s="142">
        <v>400</v>
      </c>
      <c r="X52" s="135" t="s">
        <v>225</v>
      </c>
    </row>
    <row r="53" spans="1:24" ht="13.8" thickBot="1">
      <c r="A53" s="36" t="s">
        <v>159</v>
      </c>
      <c r="B53" s="37"/>
      <c r="C53" s="37"/>
      <c r="D53" s="37"/>
      <c r="E53" s="38"/>
      <c r="F53" s="39"/>
      <c r="G53" s="40"/>
      <c r="H53" s="91">
        <v>1</v>
      </c>
      <c r="I53" s="72">
        <f t="shared" si="0"/>
        <v>50</v>
      </c>
      <c r="J53" s="74">
        <v>50</v>
      </c>
      <c r="K53" s="3"/>
      <c r="L53" s="136" t="s">
        <v>50</v>
      </c>
      <c r="M53" s="163">
        <v>3.06</v>
      </c>
      <c r="N53" s="148" t="s">
        <v>66</v>
      </c>
      <c r="O53" s="162">
        <v>0.6</v>
      </c>
      <c r="Q53" s="126" t="s">
        <v>172</v>
      </c>
      <c r="R53" s="127"/>
    </row>
    <row r="54" spans="1:24" ht="13.8" thickBot="1">
      <c r="A54" s="350"/>
      <c r="B54" s="351"/>
      <c r="C54" s="351"/>
      <c r="D54" s="351"/>
      <c r="E54" s="352"/>
      <c r="F54" s="46"/>
      <c r="G54" s="47"/>
      <c r="H54" s="93"/>
      <c r="I54" s="78"/>
      <c r="J54" s="74"/>
      <c r="K54" s="3"/>
      <c r="L54" s="136" t="s">
        <v>51</v>
      </c>
      <c r="M54" s="163">
        <v>2.66</v>
      </c>
      <c r="N54" s="149" t="s">
        <v>41</v>
      </c>
      <c r="O54" s="164">
        <v>0.7</v>
      </c>
      <c r="Q54" s="128" t="s">
        <v>164</v>
      </c>
      <c r="R54" s="129" t="s">
        <v>40</v>
      </c>
      <c r="V54" s="365" t="s">
        <v>186</v>
      </c>
      <c r="W54" s="366"/>
    </row>
    <row r="55" spans="1:24" ht="13.8" thickBot="1">
      <c r="A55" s="62" t="s">
        <v>6</v>
      </c>
      <c r="B55" s="63"/>
      <c r="C55" s="63"/>
      <c r="D55" s="63"/>
      <c r="E55" s="63"/>
      <c r="F55" s="63"/>
      <c r="G55" s="63"/>
      <c r="H55" s="64"/>
      <c r="I55" s="48">
        <f>SUM(I8:I54)</f>
        <v>1402.7900000000002</v>
      </c>
      <c r="J55" s="49"/>
      <c r="L55" s="150" t="s">
        <v>52</v>
      </c>
      <c r="M55" s="164">
        <v>4.05</v>
      </c>
      <c r="Q55" s="132" t="s">
        <v>74</v>
      </c>
      <c r="R55" s="133">
        <v>0</v>
      </c>
      <c r="V55" s="128" t="s">
        <v>164</v>
      </c>
      <c r="W55" s="129" t="s">
        <v>40</v>
      </c>
    </row>
    <row r="56" spans="1:24">
      <c r="A56" s="21"/>
      <c r="B56" s="22"/>
      <c r="C56" s="22"/>
      <c r="D56" s="22"/>
      <c r="E56" s="22"/>
      <c r="F56" s="22"/>
      <c r="G56" s="22"/>
      <c r="H56" s="22"/>
      <c r="I56" s="23"/>
      <c r="J56" s="20"/>
      <c r="L56" s="151" t="s">
        <v>53</v>
      </c>
      <c r="M56" s="162">
        <v>0.9</v>
      </c>
      <c r="Q56" s="140" t="s">
        <v>173</v>
      </c>
      <c r="R56" s="139">
        <v>87</v>
      </c>
      <c r="V56" s="132" t="s">
        <v>74</v>
      </c>
      <c r="W56" s="133">
        <v>0</v>
      </c>
    </row>
    <row r="57" spans="1:24">
      <c r="A57" s="21" t="s">
        <v>7</v>
      </c>
      <c r="B57" s="22"/>
      <c r="C57" s="22"/>
      <c r="D57" s="22"/>
      <c r="E57" s="51" t="s">
        <v>81</v>
      </c>
      <c r="F57" s="94">
        <v>1.1000000000000001</v>
      </c>
      <c r="G57" s="22"/>
      <c r="H57" s="22"/>
      <c r="I57" s="52">
        <f>I55*F57</f>
        <v>1543.0690000000004</v>
      </c>
      <c r="J57" s="20"/>
      <c r="L57" s="136" t="s">
        <v>54</v>
      </c>
      <c r="M57" s="163">
        <v>1.25</v>
      </c>
      <c r="Q57" s="140" t="s">
        <v>174</v>
      </c>
      <c r="R57" s="137">
        <v>135</v>
      </c>
      <c r="V57" s="140" t="s">
        <v>12</v>
      </c>
      <c r="W57" s="139">
        <v>264</v>
      </c>
    </row>
    <row r="58" spans="1:24" ht="13.8" thickBot="1">
      <c r="A58" s="345" t="s">
        <v>8</v>
      </c>
      <c r="B58" s="346"/>
      <c r="C58" s="346"/>
      <c r="D58" s="94">
        <v>20</v>
      </c>
      <c r="E58" s="51" t="s">
        <v>81</v>
      </c>
      <c r="F58" s="51">
        <v>55</v>
      </c>
      <c r="G58" s="22"/>
      <c r="H58" s="22"/>
      <c r="I58" s="52">
        <f>F58*D58</f>
        <v>1100</v>
      </c>
      <c r="J58" s="20"/>
      <c r="K58" s="7"/>
      <c r="L58" s="136" t="s">
        <v>55</v>
      </c>
      <c r="M58" s="163">
        <v>1.45</v>
      </c>
      <c r="O58" s="174"/>
      <c r="Q58" s="145"/>
      <c r="R58" s="144"/>
      <c r="V58" s="140"/>
      <c r="W58" s="137"/>
    </row>
    <row r="59" spans="1:24" ht="13.8" thickBot="1">
      <c r="A59" s="345" t="s">
        <v>257</v>
      </c>
      <c r="B59" s="346"/>
      <c r="C59" s="346"/>
      <c r="D59" s="94"/>
      <c r="E59" s="51" t="s">
        <v>81</v>
      </c>
      <c r="F59" s="51">
        <v>55</v>
      </c>
      <c r="G59" s="22"/>
      <c r="H59" s="22"/>
      <c r="I59" s="53">
        <f>F59*D59</f>
        <v>0</v>
      </c>
      <c r="J59" s="20"/>
      <c r="K59" s="7"/>
      <c r="L59" s="136" t="s">
        <v>56</v>
      </c>
      <c r="M59" s="163">
        <v>3.53</v>
      </c>
      <c r="V59" s="156"/>
      <c r="W59" s="155"/>
      <c r="X59" s="1"/>
    </row>
    <row r="60" spans="1:24">
      <c r="A60" s="21" t="s">
        <v>9</v>
      </c>
      <c r="B60" s="22"/>
      <c r="C60" s="22"/>
      <c r="D60" s="94">
        <v>0</v>
      </c>
      <c r="E60" s="51" t="s">
        <v>81</v>
      </c>
      <c r="F60" s="51">
        <v>60</v>
      </c>
      <c r="G60" s="54"/>
      <c r="H60" s="22"/>
      <c r="I60" s="52">
        <f>F60*D60</f>
        <v>0</v>
      </c>
      <c r="J60" s="20"/>
      <c r="K60" s="7"/>
      <c r="L60" s="136" t="s">
        <v>57</v>
      </c>
      <c r="M60" s="163">
        <v>4.17</v>
      </c>
      <c r="Q60" s="126" t="s">
        <v>158</v>
      </c>
      <c r="R60" s="127"/>
    </row>
    <row r="61" spans="1:24" ht="13.8" thickBot="1">
      <c r="A61" s="21"/>
      <c r="B61" s="22"/>
      <c r="C61" s="22"/>
      <c r="D61" s="51"/>
      <c r="E61" s="51"/>
      <c r="F61" s="51"/>
      <c r="G61" s="22"/>
      <c r="H61" s="22"/>
      <c r="I61" s="23"/>
      <c r="J61" s="20"/>
      <c r="K61" s="7"/>
      <c r="L61" s="150" t="s">
        <v>58</v>
      </c>
      <c r="M61" s="165">
        <v>7.06</v>
      </c>
      <c r="Q61" s="128" t="s">
        <v>164</v>
      </c>
      <c r="R61" s="129" t="s">
        <v>40</v>
      </c>
    </row>
    <row r="62" spans="1:24" ht="14.4" thickTop="1" thickBot="1">
      <c r="A62" s="55" t="s">
        <v>10</v>
      </c>
      <c r="B62" s="22"/>
      <c r="C62" s="22"/>
      <c r="D62" s="51"/>
      <c r="E62" s="51"/>
      <c r="F62" s="51"/>
      <c r="G62" s="22"/>
      <c r="H62" s="22"/>
      <c r="I62" s="278">
        <f>I57+I58+I59+I60</f>
        <v>2643.0690000000004</v>
      </c>
      <c r="J62" s="20"/>
      <c r="K62" s="7"/>
      <c r="L62" s="132" t="s">
        <v>59</v>
      </c>
      <c r="M62" s="166">
        <v>1.95</v>
      </c>
      <c r="Q62" s="178" t="s">
        <v>74</v>
      </c>
      <c r="R62" s="133">
        <v>0</v>
      </c>
    </row>
    <row r="63" spans="1:24" ht="14.4" thickTop="1" thickBot="1">
      <c r="A63" s="21"/>
      <c r="B63" s="22"/>
      <c r="C63" s="22"/>
      <c r="D63" s="51"/>
      <c r="E63" s="51"/>
      <c r="F63" s="51"/>
      <c r="G63" s="22"/>
      <c r="H63" s="22"/>
      <c r="I63" s="23"/>
      <c r="J63" s="20"/>
      <c r="K63" s="7"/>
      <c r="L63" s="150" t="s">
        <v>60</v>
      </c>
      <c r="M63" s="164">
        <v>2.1</v>
      </c>
      <c r="Q63" s="140" t="s">
        <v>175</v>
      </c>
      <c r="R63" s="139">
        <v>59</v>
      </c>
    </row>
    <row r="64" spans="1:24" ht="13.8" thickBot="1">
      <c r="A64" s="24" t="s">
        <v>11</v>
      </c>
      <c r="B64" s="22" t="s">
        <v>45</v>
      </c>
      <c r="C64" s="54"/>
      <c r="D64" s="51">
        <v>0</v>
      </c>
      <c r="E64" s="51" t="s">
        <v>81</v>
      </c>
      <c r="F64" s="56">
        <v>30</v>
      </c>
      <c r="G64" s="54"/>
      <c r="H64" s="22"/>
      <c r="I64" s="57">
        <f>D64*F64</f>
        <v>0</v>
      </c>
      <c r="J64" s="21"/>
      <c r="K64" s="7"/>
      <c r="L64" s="151" t="s">
        <v>68</v>
      </c>
      <c r="M64" s="162">
        <v>2.9</v>
      </c>
      <c r="P64" s="4"/>
      <c r="Q64" s="140" t="s">
        <v>176</v>
      </c>
      <c r="R64" s="137">
        <v>60</v>
      </c>
    </row>
    <row r="65" spans="1:18" ht="13.8" thickBot="1">
      <c r="A65" s="65"/>
      <c r="B65" s="34"/>
      <c r="C65" s="66"/>
      <c r="D65" s="60"/>
      <c r="E65" s="60"/>
      <c r="F65" s="67"/>
      <c r="G65" s="34"/>
      <c r="H65" s="34"/>
      <c r="I65" s="68"/>
      <c r="J65" s="54"/>
      <c r="K65" s="7"/>
      <c r="L65" s="150" t="s">
        <v>61</v>
      </c>
      <c r="M65" s="164">
        <v>3.2</v>
      </c>
      <c r="Q65" s="143" t="s">
        <v>177</v>
      </c>
      <c r="R65" s="144">
        <v>35</v>
      </c>
    </row>
    <row r="66" spans="1:18" ht="13.8" thickBot="1">
      <c r="A66" s="24"/>
      <c r="B66" s="22"/>
      <c r="C66" s="54"/>
      <c r="D66" s="51"/>
      <c r="E66" s="50"/>
      <c r="F66" s="56"/>
      <c r="G66" s="22"/>
      <c r="H66" s="22"/>
      <c r="I66" s="69"/>
      <c r="J66" s="20"/>
      <c r="K66" s="7"/>
      <c r="L66" s="151" t="s">
        <v>62</v>
      </c>
      <c r="M66" s="162">
        <v>4.6500000000000004</v>
      </c>
    </row>
    <row r="67" spans="1:18" ht="13.8" thickBot="1">
      <c r="A67" s="24"/>
      <c r="B67" s="58"/>
      <c r="C67" s="58"/>
      <c r="D67" s="58"/>
      <c r="E67" s="58"/>
      <c r="F67" s="58"/>
      <c r="G67" s="22"/>
      <c r="H67" s="54"/>
      <c r="I67" s="22"/>
      <c r="J67" s="22"/>
      <c r="K67" s="7"/>
      <c r="L67" s="150" t="s">
        <v>63</v>
      </c>
      <c r="M67" s="164">
        <v>5.2</v>
      </c>
      <c r="Q67" s="365" t="s">
        <v>178</v>
      </c>
      <c r="R67" s="366"/>
    </row>
    <row r="68" spans="1:18" ht="13.8" thickBot="1">
      <c r="A68" s="21"/>
      <c r="B68" s="22"/>
      <c r="C68" s="22"/>
      <c r="D68" s="22"/>
      <c r="E68" s="59"/>
      <c r="F68" s="22"/>
      <c r="G68" s="22"/>
      <c r="H68" s="22"/>
      <c r="I68" s="70"/>
      <c r="L68" s="151" t="s">
        <v>64</v>
      </c>
      <c r="M68" s="162">
        <v>7.15</v>
      </c>
      <c r="Q68" s="128" t="s">
        <v>164</v>
      </c>
      <c r="R68" s="129" t="s">
        <v>40</v>
      </c>
    </row>
    <row r="69" spans="1:18" ht="13.8" thickBot="1">
      <c r="A69" s="21"/>
      <c r="B69" s="22"/>
      <c r="C69" s="22"/>
      <c r="D69" s="22"/>
      <c r="E69" s="22"/>
      <c r="F69" s="22"/>
      <c r="G69" s="22"/>
      <c r="H69" s="22"/>
      <c r="I69" s="22"/>
      <c r="L69" s="150" t="s">
        <v>65</v>
      </c>
      <c r="M69" s="164">
        <v>7.9</v>
      </c>
      <c r="Q69" s="132" t="s">
        <v>74</v>
      </c>
      <c r="R69" s="131">
        <v>0</v>
      </c>
    </row>
    <row r="70" spans="1:18">
      <c r="Q70" s="179" t="s">
        <v>222</v>
      </c>
      <c r="R70" s="137">
        <v>65</v>
      </c>
    </row>
    <row r="71" spans="1:18">
      <c r="Q71" s="140" t="s">
        <v>84</v>
      </c>
      <c r="R71" s="137">
        <v>195</v>
      </c>
    </row>
    <row r="72" spans="1:18">
      <c r="L72" s="367"/>
      <c r="M72" s="368"/>
      <c r="Q72" s="140" t="s">
        <v>179</v>
      </c>
      <c r="R72" s="137">
        <v>420</v>
      </c>
    </row>
    <row r="73" spans="1:18" ht="13.8" thickBot="1">
      <c r="Q73" s="143" t="s">
        <v>180</v>
      </c>
      <c r="R73" s="144">
        <v>170</v>
      </c>
    </row>
  </sheetData>
  <mergeCells count="46">
    <mergeCell ref="H6:I6"/>
    <mergeCell ref="A1:I1"/>
    <mergeCell ref="D2:G2"/>
    <mergeCell ref="B4:E4"/>
    <mergeCell ref="H4:I4"/>
    <mergeCell ref="H5:I5"/>
    <mergeCell ref="A24:E24"/>
    <mergeCell ref="A9:E9"/>
    <mergeCell ref="A10:E10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7:E37"/>
    <mergeCell ref="A25:E25"/>
    <mergeCell ref="A26:E26"/>
    <mergeCell ref="A27:E27"/>
    <mergeCell ref="A28:E28"/>
    <mergeCell ref="A30:E30"/>
    <mergeCell ref="A31:E31"/>
    <mergeCell ref="A32:E32"/>
    <mergeCell ref="A33:E33"/>
    <mergeCell ref="A34:E34"/>
    <mergeCell ref="A35:E35"/>
    <mergeCell ref="A36:E36"/>
    <mergeCell ref="V46:W46"/>
    <mergeCell ref="A47:E47"/>
    <mergeCell ref="A54:E54"/>
    <mergeCell ref="V54:W54"/>
    <mergeCell ref="A38:E38"/>
    <mergeCell ref="A40:E40"/>
    <mergeCell ref="A41:E41"/>
    <mergeCell ref="A42:E42"/>
    <mergeCell ref="A43:E43"/>
    <mergeCell ref="A44:E44"/>
    <mergeCell ref="A58:C58"/>
    <mergeCell ref="A59:C59"/>
    <mergeCell ref="Q67:R67"/>
    <mergeCell ref="L72:M72"/>
    <mergeCell ref="A45:E45"/>
    <mergeCell ref="A46:E46"/>
  </mergeCells>
  <dataValidations count="17">
    <dataValidation type="list" allowBlank="1" showInputMessage="1" showErrorMessage="1" sqref="F11">
      <formula1>$Y10:$Y18</formula1>
    </dataValidation>
    <dataValidation type="list" allowBlank="1" showInputMessage="1" showErrorMessage="1" sqref="F47">
      <formula1>$V$56:$V$58</formula1>
    </dataValidation>
    <dataValidation type="list" allowBlank="1" showInputMessage="1" showErrorMessage="1" sqref="F43">
      <formula1>$Q$48:$Q$51</formula1>
    </dataValidation>
    <dataValidation type="list" allowBlank="1" showInputMessage="1" showErrorMessage="1" sqref="F44">
      <formula1>$Q$55:$Q$58</formula1>
    </dataValidation>
    <dataValidation type="list" allowBlank="1" showInputMessage="1" showErrorMessage="1" sqref="F45">
      <formula1>$Q$62:$Q$65</formula1>
    </dataValidation>
    <dataValidation type="list" allowBlank="1" showInputMessage="1" showErrorMessage="1" sqref="F49">
      <formula1>$V$48:$V$52</formula1>
    </dataValidation>
    <dataValidation type="list" allowBlank="1" showInputMessage="1" showErrorMessage="1" sqref="F50">
      <formula1>$Q$69:$Q$73</formula1>
    </dataValidation>
    <dataValidation type="list" allowBlank="1" showInputMessage="1" showErrorMessage="1" sqref="F33">
      <formula1>$V$10:$V$44</formula1>
    </dataValidation>
    <dataValidation type="list" allowBlank="1" showInputMessage="1" showErrorMessage="1" sqref="F40:F42">
      <formula1>$Q$30:$Q$43</formula1>
    </dataValidation>
    <dataValidation type="list" allowBlank="1" showInputMessage="1" showErrorMessage="1" sqref="F27">
      <formula1>$R$20:$R$25</formula1>
    </dataValidation>
    <dataValidation type="list" allowBlank="1" showInputMessage="1" showErrorMessage="1" sqref="F25">
      <formula1>$R$10:$R$15</formula1>
    </dataValidation>
    <dataValidation type="list" allowBlank="1" showInputMessage="1" showErrorMessage="1" sqref="F26">
      <formula1>$L$21:$L$26</formula1>
    </dataValidation>
    <dataValidation type="list" allowBlank="1" showInputMessage="1" showErrorMessage="1" sqref="F24">
      <formula1>$M$10:$M$16</formula1>
    </dataValidation>
    <dataValidation type="list" allowBlank="1" showInputMessage="1" showErrorMessage="1" sqref="F35:F36 F14">
      <formula1>$L$48:$L$69</formula1>
    </dataValidation>
    <dataValidation type="list" allowBlank="1" showInputMessage="1" showErrorMessage="1" sqref="F38">
      <formula1>$N$52:$N$54</formula1>
    </dataValidation>
    <dataValidation type="list" showInputMessage="1" showErrorMessage="1" sqref="F37">
      <formula1>$N$48:$N$51</formula1>
    </dataValidation>
    <dataValidation type="list" allowBlank="1" showInputMessage="1" showErrorMessage="1" sqref="F30:F31">
      <formula1>$L$30:$L$44</formula1>
    </dataValidation>
  </dataValidations>
  <printOptions horizontalCentered="1" verticalCentered="1" gridLines="1"/>
  <pageMargins left="0.19685039370078741" right="0.19685039370078741" top="0.19685039370078741" bottom="0.19685039370078741" header="0" footer="0"/>
  <pageSetup paperSize="9" scale="92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view="pageBreakPreview" zoomScaleNormal="100" zoomScaleSheetLayoutView="100" workbookViewId="0">
      <selection activeCell="A37" sqref="A37:E37"/>
    </sheetView>
  </sheetViews>
  <sheetFormatPr baseColWidth="10" defaultRowHeight="13.2"/>
  <cols>
    <col min="1" max="1" width="10" customWidth="1"/>
    <col min="2" max="2" width="12.33203125" customWidth="1"/>
    <col min="3" max="3" width="16" customWidth="1"/>
    <col min="4" max="4" width="8.88671875" customWidth="1"/>
    <col min="5" max="5" width="9.5546875" customWidth="1"/>
    <col min="6" max="6" width="13.33203125" customWidth="1"/>
    <col min="7" max="7" width="13.109375" customWidth="1"/>
    <col min="8" max="8" width="6" customWidth="1"/>
    <col min="9" max="9" width="13.109375" customWidth="1"/>
    <col min="11" max="11" width="7" customWidth="1"/>
    <col min="12" max="12" width="13.88671875" customWidth="1"/>
    <col min="13" max="13" width="18" customWidth="1"/>
    <col min="14" max="14" width="10.109375" customWidth="1"/>
    <col min="15" max="15" width="9" customWidth="1"/>
    <col min="16" max="16" width="4.5546875" customWidth="1"/>
    <col min="17" max="17" width="10.6640625" customWidth="1"/>
    <col min="18" max="18" width="21.88671875" customWidth="1"/>
    <col min="19" max="19" width="10.109375" customWidth="1"/>
    <col min="20" max="20" width="10" customWidth="1"/>
    <col min="21" max="21" width="4.6640625" customWidth="1"/>
  </cols>
  <sheetData>
    <row r="1" spans="1:26" ht="20.25" customHeight="1" thickBot="1">
      <c r="A1" s="355" t="s">
        <v>261</v>
      </c>
      <c r="B1" s="356"/>
      <c r="C1" s="356"/>
      <c r="D1" s="356"/>
      <c r="E1" s="356"/>
      <c r="F1" s="356"/>
      <c r="G1" s="356"/>
      <c r="H1" s="356"/>
      <c r="I1" s="357"/>
      <c r="J1" s="20"/>
    </row>
    <row r="2" spans="1:26" ht="20.25" customHeight="1" thickBot="1">
      <c r="A2" s="12" t="s">
        <v>13</v>
      </c>
      <c r="B2" s="192">
        <v>43944</v>
      </c>
      <c r="C2" s="14" t="s">
        <v>14</v>
      </c>
      <c r="D2" s="358" t="s">
        <v>260</v>
      </c>
      <c r="E2" s="359"/>
      <c r="F2" s="359"/>
      <c r="G2" s="360"/>
      <c r="H2" s="14" t="s">
        <v>15</v>
      </c>
      <c r="I2" s="13" t="s">
        <v>262</v>
      </c>
      <c r="J2" s="20"/>
    </row>
    <row r="3" spans="1:26" ht="8.25" customHeight="1">
      <c r="A3" s="21"/>
      <c r="B3" s="22"/>
      <c r="C3" s="22"/>
      <c r="D3" s="22"/>
      <c r="E3" s="22"/>
      <c r="F3" s="22"/>
      <c r="G3" s="22"/>
      <c r="H3" s="22"/>
      <c r="I3" s="23"/>
      <c r="J3" s="20"/>
    </row>
    <row r="4" spans="1:26">
      <c r="A4" s="24" t="s">
        <v>1</v>
      </c>
      <c r="B4" s="361" t="s">
        <v>259</v>
      </c>
      <c r="C4" s="361"/>
      <c r="D4" s="362"/>
      <c r="E4" s="362"/>
      <c r="F4" s="25"/>
      <c r="G4" s="25" t="s">
        <v>99</v>
      </c>
      <c r="H4" s="363">
        <v>4</v>
      </c>
      <c r="I4" s="364"/>
      <c r="J4" s="27"/>
    </row>
    <row r="5" spans="1:26">
      <c r="A5" s="28" t="s">
        <v>2</v>
      </c>
      <c r="B5" s="29"/>
      <c r="C5" s="30"/>
      <c r="D5" s="30"/>
      <c r="E5" s="22"/>
      <c r="F5" s="25"/>
      <c r="G5" s="25" t="s">
        <v>100</v>
      </c>
      <c r="H5" s="363">
        <v>600</v>
      </c>
      <c r="I5" s="364"/>
      <c r="J5" s="31"/>
    </row>
    <row r="6" spans="1:26">
      <c r="A6" s="28"/>
      <c r="B6" s="30"/>
      <c r="C6" s="30"/>
      <c r="D6" s="30"/>
      <c r="E6" s="22"/>
      <c r="F6" s="25"/>
      <c r="G6" s="25" t="s">
        <v>101</v>
      </c>
      <c r="H6" s="353" t="s">
        <v>252</v>
      </c>
      <c r="I6" s="354"/>
      <c r="J6" s="32"/>
      <c r="K6" s="4"/>
    </row>
    <row r="7" spans="1:26" ht="12.75" customHeight="1" thickBot="1">
      <c r="A7" s="33"/>
      <c r="B7" s="34"/>
      <c r="C7" s="34"/>
      <c r="D7" s="34"/>
      <c r="E7" s="34"/>
      <c r="F7" s="34"/>
      <c r="G7" s="34"/>
      <c r="H7" s="86" t="s">
        <v>137</v>
      </c>
      <c r="I7" s="35"/>
      <c r="J7" s="32"/>
      <c r="L7" s="1"/>
    </row>
    <row r="8" spans="1:26" ht="12.75" customHeight="1">
      <c r="A8" s="36" t="s">
        <v>160</v>
      </c>
      <c r="B8" s="37"/>
      <c r="C8" s="37" t="s">
        <v>266</v>
      </c>
      <c r="D8" s="37"/>
      <c r="E8" s="38"/>
      <c r="F8" s="95">
        <v>750</v>
      </c>
      <c r="G8" s="85" t="s">
        <v>253</v>
      </c>
      <c r="H8" s="90">
        <v>1</v>
      </c>
      <c r="I8" s="72">
        <v>395</v>
      </c>
      <c r="J8" s="71">
        <v>630</v>
      </c>
      <c r="L8" s="96" t="s">
        <v>69</v>
      </c>
      <c r="M8" s="96" t="s">
        <v>73</v>
      </c>
      <c r="N8" s="96" t="s">
        <v>17</v>
      </c>
      <c r="O8" s="96" t="s">
        <v>71</v>
      </c>
      <c r="Q8" s="96" t="s">
        <v>79</v>
      </c>
      <c r="R8" s="96" t="s">
        <v>73</v>
      </c>
      <c r="S8" s="96" t="s">
        <v>17</v>
      </c>
      <c r="T8" s="96" t="s">
        <v>71</v>
      </c>
      <c r="V8" s="15" t="s">
        <v>19</v>
      </c>
      <c r="W8" s="97" t="s">
        <v>17</v>
      </c>
      <c r="Y8" s="180"/>
      <c r="Z8" s="181"/>
    </row>
    <row r="9" spans="1:26" ht="12.75" customHeight="1" thickBot="1">
      <c r="A9" s="347" t="s">
        <v>264</v>
      </c>
      <c r="B9" s="348"/>
      <c r="C9" s="348"/>
      <c r="D9" s="348"/>
      <c r="E9" s="349"/>
      <c r="F9" s="39"/>
      <c r="G9" s="40"/>
      <c r="H9" s="90">
        <v>1</v>
      </c>
      <c r="I9" s="72">
        <f>J9*H9</f>
        <v>60</v>
      </c>
      <c r="J9" s="71">
        <v>60</v>
      </c>
      <c r="L9" s="98" t="s">
        <v>20</v>
      </c>
      <c r="M9" s="98" t="s">
        <v>188</v>
      </c>
      <c r="N9" s="98">
        <v>2011</v>
      </c>
      <c r="O9" s="98" t="s">
        <v>72</v>
      </c>
      <c r="Q9" s="98" t="s">
        <v>20</v>
      </c>
      <c r="R9" s="98" t="s">
        <v>189</v>
      </c>
      <c r="S9" s="98"/>
      <c r="T9" s="98" t="s">
        <v>72</v>
      </c>
      <c r="V9" s="16" t="s">
        <v>18</v>
      </c>
      <c r="W9" s="99" t="s">
        <v>18</v>
      </c>
      <c r="Y9" s="182" t="s">
        <v>73</v>
      </c>
      <c r="Z9" s="182" t="s">
        <v>17</v>
      </c>
    </row>
    <row r="10" spans="1:26" ht="12.75" customHeight="1">
      <c r="A10" s="347" t="s">
        <v>138</v>
      </c>
      <c r="B10" s="348"/>
      <c r="C10" s="348"/>
      <c r="D10" s="348"/>
      <c r="E10" s="349"/>
      <c r="F10" s="39"/>
      <c r="G10" s="40"/>
      <c r="H10" s="90"/>
      <c r="I10" s="72">
        <f t="shared" ref="I10:I53" si="0">J10*H10</f>
        <v>0</v>
      </c>
      <c r="J10" s="71">
        <v>0</v>
      </c>
      <c r="L10" s="100"/>
      <c r="M10" s="101" t="s">
        <v>74</v>
      </c>
      <c r="N10" s="102">
        <v>0</v>
      </c>
      <c r="O10" s="103"/>
      <c r="Q10" s="100"/>
      <c r="R10" s="101" t="s">
        <v>74</v>
      </c>
      <c r="S10" s="102">
        <v>0</v>
      </c>
      <c r="T10" s="103"/>
      <c r="V10" s="17" t="s">
        <v>74</v>
      </c>
      <c r="W10" s="104"/>
      <c r="Y10" s="190" t="s">
        <v>235</v>
      </c>
      <c r="Z10" s="181">
        <v>31</v>
      </c>
    </row>
    <row r="11" spans="1:26">
      <c r="A11" s="36" t="s">
        <v>136</v>
      </c>
      <c r="B11" s="37"/>
      <c r="C11" s="37"/>
      <c r="D11" s="37"/>
      <c r="E11" s="38"/>
      <c r="F11" s="185" t="s">
        <v>239</v>
      </c>
      <c r="G11" s="40"/>
      <c r="H11" s="91">
        <v>4</v>
      </c>
      <c r="I11" s="72">
        <f t="shared" si="0"/>
        <v>49.2</v>
      </c>
      <c r="J11" s="74">
        <f>LOOKUP(F11,Y10:Y18,Z10:Z18)</f>
        <v>12.3</v>
      </c>
      <c r="L11" s="105" t="s">
        <v>70</v>
      </c>
      <c r="M11" s="167" t="s">
        <v>198</v>
      </c>
      <c r="N11" s="108">
        <v>33</v>
      </c>
      <c r="O11" s="108">
        <v>2.2000000000000002</v>
      </c>
      <c r="Q11" s="109" t="s">
        <v>22</v>
      </c>
      <c r="R11" s="175" t="s">
        <v>217</v>
      </c>
      <c r="S11" s="107">
        <v>91</v>
      </c>
      <c r="T11" s="108">
        <v>3.6</v>
      </c>
      <c r="V11" s="18" t="s">
        <v>104</v>
      </c>
      <c r="W11" s="104">
        <v>0.5</v>
      </c>
      <c r="Y11" s="190" t="s">
        <v>236</v>
      </c>
      <c r="Z11" s="186">
        <v>13.15</v>
      </c>
    </row>
    <row r="12" spans="1:26" ht="12.75" customHeight="1">
      <c r="A12" s="347" t="s">
        <v>139</v>
      </c>
      <c r="B12" s="348"/>
      <c r="C12" s="348"/>
      <c r="D12" s="348"/>
      <c r="E12" s="349"/>
      <c r="F12" s="39"/>
      <c r="G12" s="40"/>
      <c r="H12" s="90"/>
      <c r="I12" s="72">
        <f t="shared" si="0"/>
        <v>0</v>
      </c>
      <c r="J12" s="71">
        <v>50</v>
      </c>
      <c r="L12" s="105" t="s">
        <v>70</v>
      </c>
      <c r="M12" s="167" t="s">
        <v>199</v>
      </c>
      <c r="N12" s="108">
        <v>46</v>
      </c>
      <c r="O12" s="108">
        <v>3.8</v>
      </c>
      <c r="Q12" s="109" t="s">
        <v>24</v>
      </c>
      <c r="R12" s="175" t="s">
        <v>218</v>
      </c>
      <c r="S12" s="107">
        <v>91</v>
      </c>
      <c r="T12" s="108">
        <v>3.6</v>
      </c>
      <c r="V12" s="18" t="s">
        <v>105</v>
      </c>
      <c r="W12" s="104">
        <v>0.5</v>
      </c>
      <c r="Y12" s="190" t="s">
        <v>237</v>
      </c>
      <c r="Z12" s="183">
        <v>15.55</v>
      </c>
    </row>
    <row r="13" spans="1:26" ht="12.75" customHeight="1">
      <c r="A13" s="347" t="s">
        <v>140</v>
      </c>
      <c r="B13" s="348"/>
      <c r="C13" s="348"/>
      <c r="D13" s="348"/>
      <c r="E13" s="349"/>
      <c r="F13" s="39"/>
      <c r="G13" s="40"/>
      <c r="H13" s="90"/>
      <c r="I13" s="72">
        <f t="shared" si="0"/>
        <v>0</v>
      </c>
      <c r="J13" s="71">
        <v>50</v>
      </c>
      <c r="L13" s="110" t="s">
        <v>67</v>
      </c>
      <c r="M13" s="167" t="s">
        <v>200</v>
      </c>
      <c r="N13" s="108">
        <v>48</v>
      </c>
      <c r="O13" s="108">
        <v>11</v>
      </c>
      <c r="P13" s="1"/>
      <c r="Q13" s="109" t="s">
        <v>27</v>
      </c>
      <c r="R13" s="175" t="s">
        <v>219</v>
      </c>
      <c r="S13" s="107">
        <v>91</v>
      </c>
      <c r="T13" s="108">
        <v>3.6</v>
      </c>
      <c r="V13" s="18" t="s">
        <v>106</v>
      </c>
      <c r="W13" s="104">
        <v>0.5</v>
      </c>
      <c r="Y13" s="190" t="s">
        <v>238</v>
      </c>
      <c r="Z13" s="183">
        <v>9</v>
      </c>
    </row>
    <row r="14" spans="1:26">
      <c r="A14" s="347" t="s">
        <v>141</v>
      </c>
      <c r="B14" s="348"/>
      <c r="C14" s="348"/>
      <c r="D14" s="348"/>
      <c r="E14" s="349"/>
      <c r="F14" s="87" t="s">
        <v>254</v>
      </c>
      <c r="G14" s="40"/>
      <c r="H14" s="91">
        <v>15</v>
      </c>
      <c r="I14" s="72">
        <f t="shared" si="0"/>
        <v>13.5</v>
      </c>
      <c r="J14" s="74">
        <f>LOOKUP(F14,L48:L69,M48:M69)</f>
        <v>0.9</v>
      </c>
      <c r="K14" s="2"/>
      <c r="L14" s="109" t="s">
        <v>22</v>
      </c>
      <c r="M14" s="157" t="s">
        <v>201</v>
      </c>
      <c r="N14" s="108">
        <v>48</v>
      </c>
      <c r="O14" s="108">
        <v>26</v>
      </c>
      <c r="P14" s="1"/>
      <c r="Q14" s="105" t="s">
        <v>29</v>
      </c>
      <c r="R14" s="175" t="s">
        <v>220</v>
      </c>
      <c r="S14" s="107">
        <v>147</v>
      </c>
      <c r="T14" s="108">
        <v>7.7</v>
      </c>
      <c r="V14" s="18" t="s">
        <v>107</v>
      </c>
      <c r="W14" s="104">
        <v>0.5</v>
      </c>
      <c r="Y14" s="190" t="s">
        <v>239</v>
      </c>
      <c r="Z14" s="183">
        <v>12.3</v>
      </c>
    </row>
    <row r="15" spans="1:26" ht="12" customHeight="1" thickBot="1">
      <c r="A15" s="21"/>
      <c r="B15" s="22"/>
      <c r="C15" s="22"/>
      <c r="D15" s="22"/>
      <c r="E15" s="22"/>
      <c r="F15" s="61"/>
      <c r="G15" s="22"/>
      <c r="H15" s="92"/>
      <c r="I15" s="72">
        <f t="shared" si="0"/>
        <v>0</v>
      </c>
      <c r="J15" s="75"/>
      <c r="L15" s="109" t="s">
        <v>24</v>
      </c>
      <c r="M15" s="157" t="s">
        <v>202</v>
      </c>
      <c r="N15" s="108">
        <v>54</v>
      </c>
      <c r="O15" s="108">
        <v>36</v>
      </c>
      <c r="P15" s="1"/>
      <c r="Q15" s="111" t="s">
        <v>31</v>
      </c>
      <c r="R15" s="176" t="s">
        <v>221</v>
      </c>
      <c r="S15" s="177">
        <v>147</v>
      </c>
      <c r="T15" s="113">
        <v>7.7</v>
      </c>
      <c r="V15" s="18" t="s">
        <v>108</v>
      </c>
      <c r="W15" s="104">
        <v>0.6</v>
      </c>
      <c r="Y15" s="190" t="s">
        <v>240</v>
      </c>
      <c r="Z15" s="183">
        <v>15.55</v>
      </c>
    </row>
    <row r="16" spans="1:26" ht="12.75" customHeight="1" thickBot="1">
      <c r="A16" s="347" t="s">
        <v>269</v>
      </c>
      <c r="B16" s="348"/>
      <c r="C16" s="348"/>
      <c r="D16" s="348"/>
      <c r="E16" s="349"/>
      <c r="F16" s="87"/>
      <c r="G16" s="40"/>
      <c r="H16" s="90">
        <v>1</v>
      </c>
      <c r="I16" s="72">
        <v>335</v>
      </c>
      <c r="J16" s="76">
        <v>120</v>
      </c>
      <c r="L16" s="111" t="s">
        <v>27</v>
      </c>
      <c r="M16" s="158" t="s">
        <v>203</v>
      </c>
      <c r="N16" s="113">
        <v>85</v>
      </c>
      <c r="O16" s="113">
        <v>70</v>
      </c>
      <c r="P16" s="1"/>
      <c r="R16" s="114"/>
      <c r="S16" s="115"/>
      <c r="T16" s="115"/>
      <c r="U16" s="1"/>
      <c r="V16" s="18" t="s">
        <v>109</v>
      </c>
      <c r="W16" s="104">
        <v>0.7</v>
      </c>
      <c r="X16" s="6"/>
      <c r="Y16" s="190" t="s">
        <v>241</v>
      </c>
      <c r="Z16" s="183">
        <v>15.55</v>
      </c>
    </row>
    <row r="17" spans="1:26" ht="12.75" customHeight="1" thickBot="1">
      <c r="A17" s="36"/>
      <c r="B17" s="37"/>
      <c r="C17" s="37"/>
      <c r="D17" s="37"/>
      <c r="E17" s="38"/>
      <c r="F17" s="39"/>
      <c r="G17" s="40"/>
      <c r="H17" s="90"/>
      <c r="I17" s="72">
        <f t="shared" si="0"/>
        <v>0</v>
      </c>
      <c r="J17" s="71"/>
      <c r="P17" s="116"/>
      <c r="Q17" s="1"/>
      <c r="R17" s="1"/>
      <c r="V17" s="18" t="s">
        <v>110</v>
      </c>
      <c r="W17" s="104">
        <v>0.8</v>
      </c>
      <c r="X17" s="6"/>
      <c r="Y17" s="190" t="s">
        <v>242</v>
      </c>
      <c r="Z17" s="183">
        <v>13.25</v>
      </c>
    </row>
    <row r="18" spans="1:26" ht="12.75" customHeight="1" thickBot="1">
      <c r="A18" s="347" t="s">
        <v>142</v>
      </c>
      <c r="B18" s="348"/>
      <c r="C18" s="348"/>
      <c r="D18" s="348"/>
      <c r="E18" s="349"/>
      <c r="F18" s="39"/>
      <c r="G18" s="40"/>
      <c r="H18" s="90">
        <v>1</v>
      </c>
      <c r="I18" s="72">
        <f t="shared" si="0"/>
        <v>50</v>
      </c>
      <c r="J18" s="71">
        <v>50</v>
      </c>
      <c r="O18" s="1"/>
      <c r="P18" s="117"/>
      <c r="Q18" s="96" t="s">
        <v>80</v>
      </c>
      <c r="R18" s="96" t="s">
        <v>73</v>
      </c>
      <c r="S18" s="96" t="s">
        <v>17</v>
      </c>
      <c r="T18" s="96" t="s">
        <v>71</v>
      </c>
      <c r="V18" s="18" t="s">
        <v>111</v>
      </c>
      <c r="W18" s="104">
        <v>0.82</v>
      </c>
      <c r="Y18" s="191" t="s">
        <v>243</v>
      </c>
      <c r="Z18" s="184"/>
    </row>
    <row r="19" spans="1:26" ht="12.75" customHeight="1" thickBot="1">
      <c r="A19" s="347" t="s">
        <v>143</v>
      </c>
      <c r="B19" s="348"/>
      <c r="C19" s="348"/>
      <c r="D19" s="348"/>
      <c r="E19" s="349"/>
      <c r="F19" s="39"/>
      <c r="G19" s="41"/>
      <c r="H19" s="90">
        <v>1</v>
      </c>
      <c r="I19" s="72">
        <f t="shared" si="0"/>
        <v>20</v>
      </c>
      <c r="J19" s="71">
        <v>20</v>
      </c>
      <c r="L19" s="118" t="s">
        <v>78</v>
      </c>
      <c r="M19" s="96" t="s">
        <v>17</v>
      </c>
      <c r="N19" s="96" t="s">
        <v>71</v>
      </c>
      <c r="O19" s="1"/>
      <c r="P19" s="117"/>
      <c r="Q19" s="98" t="s">
        <v>20</v>
      </c>
      <c r="R19" s="98" t="s">
        <v>190</v>
      </c>
      <c r="S19" s="98">
        <v>2011</v>
      </c>
      <c r="T19" s="98" t="s">
        <v>72</v>
      </c>
      <c r="V19" s="18" t="s">
        <v>112</v>
      </c>
      <c r="W19" s="104">
        <v>1.1000000000000001</v>
      </c>
      <c r="Y19" s="187" t="s">
        <v>227</v>
      </c>
      <c r="Z19" s="188">
        <v>4</v>
      </c>
    </row>
    <row r="20" spans="1:26" ht="12.75" customHeight="1" thickBot="1">
      <c r="A20" s="347" t="s">
        <v>144</v>
      </c>
      <c r="B20" s="348"/>
      <c r="C20" s="348"/>
      <c r="D20" s="348"/>
      <c r="E20" s="349"/>
      <c r="F20" s="39"/>
      <c r="G20" s="40"/>
      <c r="H20" s="90"/>
      <c r="I20" s="72">
        <f t="shared" si="0"/>
        <v>0</v>
      </c>
      <c r="J20" s="71">
        <v>50</v>
      </c>
      <c r="L20" s="98" t="s">
        <v>197</v>
      </c>
      <c r="M20" s="98">
        <v>2011</v>
      </c>
      <c r="N20" s="98" t="s">
        <v>72</v>
      </c>
      <c r="O20" s="119"/>
      <c r="P20" s="120"/>
      <c r="Q20" s="100"/>
      <c r="R20" s="101" t="s">
        <v>74</v>
      </c>
      <c r="S20" s="102">
        <v>0</v>
      </c>
      <c r="T20" s="103"/>
      <c r="V20" s="18" t="s">
        <v>113</v>
      </c>
      <c r="W20" s="104">
        <v>1.65</v>
      </c>
      <c r="Y20" s="187" t="s">
        <v>228</v>
      </c>
      <c r="Z20" s="188">
        <v>7</v>
      </c>
    </row>
    <row r="21" spans="1:26" ht="12.75" customHeight="1" thickBot="1">
      <c r="A21" s="347" t="s">
        <v>145</v>
      </c>
      <c r="B21" s="348"/>
      <c r="C21" s="348"/>
      <c r="D21" s="348"/>
      <c r="E21" s="349"/>
      <c r="F21" s="39"/>
      <c r="G21" s="40"/>
      <c r="H21" s="90"/>
      <c r="I21" s="72">
        <f t="shared" si="0"/>
        <v>0</v>
      </c>
      <c r="J21" s="71">
        <v>30</v>
      </c>
      <c r="L21" s="168" t="s">
        <v>74</v>
      </c>
      <c r="M21" s="103">
        <v>0</v>
      </c>
      <c r="N21" s="121"/>
      <c r="O21" s="1"/>
      <c r="P21" s="120"/>
      <c r="Q21" s="105" t="s">
        <v>70</v>
      </c>
      <c r="R21" s="106" t="s">
        <v>191</v>
      </c>
      <c r="S21" s="108">
        <v>7</v>
      </c>
      <c r="T21" s="108">
        <v>3</v>
      </c>
      <c r="V21" s="18" t="s">
        <v>114</v>
      </c>
      <c r="W21" s="104">
        <v>2.06</v>
      </c>
      <c r="Y21" s="189" t="s">
        <v>229</v>
      </c>
      <c r="Z21" s="183">
        <v>13.5</v>
      </c>
    </row>
    <row r="22" spans="1:26" ht="12.75" customHeight="1">
      <c r="A22" s="347" t="s">
        <v>146</v>
      </c>
      <c r="B22" s="348"/>
      <c r="C22" s="348"/>
      <c r="D22" s="348"/>
      <c r="E22" s="349"/>
      <c r="F22" s="39"/>
      <c r="G22" s="40"/>
      <c r="H22" s="90"/>
      <c r="I22" s="72">
        <f t="shared" si="0"/>
        <v>0</v>
      </c>
      <c r="J22" s="71">
        <v>20</v>
      </c>
      <c r="L22" s="168" t="s">
        <v>204</v>
      </c>
      <c r="M22" s="103">
        <v>43</v>
      </c>
      <c r="N22" s="121"/>
      <c r="P22" s="120"/>
      <c r="Q22" s="110" t="s">
        <v>67</v>
      </c>
      <c r="R22" s="106" t="s">
        <v>192</v>
      </c>
      <c r="S22" s="108">
        <v>7</v>
      </c>
      <c r="T22" s="108">
        <v>7</v>
      </c>
      <c r="V22" s="18" t="s">
        <v>115</v>
      </c>
      <c r="W22" s="104">
        <v>2.27</v>
      </c>
      <c r="Y22" s="189" t="s">
        <v>230</v>
      </c>
      <c r="Z22" s="188">
        <v>18</v>
      </c>
    </row>
    <row r="23" spans="1:26" ht="13.5" customHeight="1">
      <c r="A23" s="36"/>
      <c r="B23" s="37"/>
      <c r="C23" s="37"/>
      <c r="D23" s="37"/>
      <c r="E23" s="38"/>
      <c r="F23" s="39"/>
      <c r="G23" s="40"/>
      <c r="H23" s="90"/>
      <c r="I23" s="72">
        <f t="shared" si="0"/>
        <v>0</v>
      </c>
      <c r="J23" s="74"/>
      <c r="L23" s="169" t="s">
        <v>205</v>
      </c>
      <c r="M23" s="108">
        <v>46</v>
      </c>
      <c r="N23" s="108"/>
      <c r="P23" s="120"/>
      <c r="Q23" s="109" t="s">
        <v>22</v>
      </c>
      <c r="R23" s="106" t="s">
        <v>193</v>
      </c>
      <c r="S23" s="108">
        <v>10</v>
      </c>
      <c r="T23" s="108">
        <v>10</v>
      </c>
      <c r="V23" s="18"/>
      <c r="W23" s="123">
        <v>2.6</v>
      </c>
      <c r="Y23" s="189" t="s">
        <v>231</v>
      </c>
      <c r="Z23" s="188">
        <v>22</v>
      </c>
    </row>
    <row r="24" spans="1:26">
      <c r="A24" s="347" t="s">
        <v>3</v>
      </c>
      <c r="B24" s="348"/>
      <c r="C24" s="348"/>
      <c r="D24" s="348"/>
      <c r="E24" s="349"/>
      <c r="F24" s="88" t="s">
        <v>199</v>
      </c>
      <c r="G24" s="40"/>
      <c r="H24" s="90">
        <v>1</v>
      </c>
      <c r="I24" s="72">
        <f t="shared" si="0"/>
        <v>46</v>
      </c>
      <c r="J24" s="74">
        <f>LOOKUP(F24,M10:M16,N10:N16)</f>
        <v>46</v>
      </c>
      <c r="K24" s="2"/>
      <c r="L24" s="169" t="s">
        <v>233</v>
      </c>
      <c r="M24" s="108">
        <v>48</v>
      </c>
      <c r="N24" s="108"/>
      <c r="P24" s="120"/>
      <c r="Q24" s="109" t="s">
        <v>24</v>
      </c>
      <c r="R24" s="106" t="s">
        <v>194</v>
      </c>
      <c r="S24" s="108">
        <v>11</v>
      </c>
      <c r="T24" s="108">
        <v>17</v>
      </c>
      <c r="V24" s="19" t="s">
        <v>116</v>
      </c>
      <c r="W24" s="124">
        <v>1</v>
      </c>
      <c r="Y24" s="189" t="s">
        <v>232</v>
      </c>
      <c r="Z24" s="188">
        <v>33</v>
      </c>
    </row>
    <row r="25" spans="1:26" ht="13.8" thickBot="1">
      <c r="A25" s="347" t="s">
        <v>147</v>
      </c>
      <c r="B25" s="348"/>
      <c r="C25" s="348"/>
      <c r="D25" s="348"/>
      <c r="E25" s="349"/>
      <c r="F25" s="87" t="s">
        <v>74</v>
      </c>
      <c r="G25" s="40"/>
      <c r="H25" s="91"/>
      <c r="I25" s="72">
        <f t="shared" si="0"/>
        <v>0</v>
      </c>
      <c r="J25" s="74">
        <f>LOOKUP(F25,R10:R15,S10:S15)</f>
        <v>0</v>
      </c>
      <c r="K25" s="2"/>
      <c r="L25" s="169" t="s">
        <v>234</v>
      </c>
      <c r="M25" s="108">
        <v>52</v>
      </c>
      <c r="N25" s="108"/>
      <c r="Q25" s="111" t="s">
        <v>27</v>
      </c>
      <c r="R25" s="112" t="s">
        <v>195</v>
      </c>
      <c r="S25" s="113">
        <v>18</v>
      </c>
      <c r="T25" s="113">
        <v>31</v>
      </c>
      <c r="V25" s="19" t="s">
        <v>117</v>
      </c>
      <c r="W25" s="124">
        <v>1</v>
      </c>
      <c r="Y25" s="189" t="s">
        <v>226</v>
      </c>
      <c r="Z25" s="188">
        <v>0</v>
      </c>
    </row>
    <row r="26" spans="1:26">
      <c r="A26" s="347" t="s">
        <v>149</v>
      </c>
      <c r="B26" s="348"/>
      <c r="C26" s="348"/>
      <c r="D26" s="348"/>
      <c r="E26" s="349"/>
      <c r="F26" s="87" t="s">
        <v>205</v>
      </c>
      <c r="G26" s="40"/>
      <c r="H26" s="91">
        <v>1</v>
      </c>
      <c r="I26" s="72">
        <f t="shared" si="0"/>
        <v>46</v>
      </c>
      <c r="J26" s="74">
        <f>LOOKUP(F26,L21:L26,M21:M26)</f>
        <v>46</v>
      </c>
      <c r="K26" s="5"/>
      <c r="L26" s="169" t="s">
        <v>206</v>
      </c>
      <c r="M26" s="108">
        <v>92</v>
      </c>
      <c r="N26" s="108"/>
      <c r="V26" s="19" t="s">
        <v>118</v>
      </c>
      <c r="W26" s="124">
        <v>1</v>
      </c>
    </row>
    <row r="27" spans="1:26" ht="13.8" thickBot="1">
      <c r="A27" s="347" t="s">
        <v>148</v>
      </c>
      <c r="B27" s="348"/>
      <c r="C27" s="348"/>
      <c r="D27" s="348"/>
      <c r="E27" s="349"/>
      <c r="F27" s="87" t="s">
        <v>74</v>
      </c>
      <c r="G27" s="40"/>
      <c r="H27" s="91"/>
      <c r="I27" s="72">
        <f t="shared" si="0"/>
        <v>0</v>
      </c>
      <c r="J27" s="74">
        <f>LOOKUP(F27,R20:R25,S20:S25)</f>
        <v>0</v>
      </c>
      <c r="K27" s="2"/>
      <c r="V27" s="19" t="s">
        <v>119</v>
      </c>
      <c r="W27" s="124">
        <v>1.1000000000000001</v>
      </c>
    </row>
    <row r="28" spans="1:26">
      <c r="A28" s="347" t="s">
        <v>150</v>
      </c>
      <c r="B28" s="348"/>
      <c r="C28" s="348"/>
      <c r="D28" s="348"/>
      <c r="E28" s="349"/>
      <c r="F28" s="87"/>
      <c r="G28" s="40"/>
      <c r="H28" s="91"/>
      <c r="I28" s="72">
        <f t="shared" si="0"/>
        <v>0</v>
      </c>
      <c r="J28" s="74">
        <v>3</v>
      </c>
      <c r="K28" s="2"/>
      <c r="L28" s="15" t="s">
        <v>16</v>
      </c>
      <c r="M28" s="170" t="s">
        <v>207</v>
      </c>
      <c r="N28" s="171" t="s">
        <v>196</v>
      </c>
      <c r="O28" s="15" t="s">
        <v>19</v>
      </c>
      <c r="P28" s="117"/>
      <c r="Q28" s="118" t="s">
        <v>82</v>
      </c>
      <c r="R28" s="96" t="s">
        <v>17</v>
      </c>
      <c r="S28" s="96" t="s">
        <v>83</v>
      </c>
      <c r="V28" s="19" t="s">
        <v>120</v>
      </c>
      <c r="W28" s="124">
        <v>1.1000000000000001</v>
      </c>
    </row>
    <row r="29" spans="1:26" ht="13.8" thickBot="1">
      <c r="A29" s="36"/>
      <c r="B29" s="37"/>
      <c r="C29" s="37"/>
      <c r="D29" s="37"/>
      <c r="E29" s="38"/>
      <c r="F29" s="87"/>
      <c r="G29" s="40"/>
      <c r="H29" s="91"/>
      <c r="I29" s="72">
        <f t="shared" si="0"/>
        <v>0</v>
      </c>
      <c r="J29" s="74"/>
      <c r="K29" s="9"/>
      <c r="L29" s="16" t="s">
        <v>20</v>
      </c>
      <c r="M29" s="16" t="s">
        <v>42</v>
      </c>
      <c r="N29" s="82" t="s">
        <v>43</v>
      </c>
      <c r="O29" s="16" t="s">
        <v>18</v>
      </c>
      <c r="P29" s="117"/>
      <c r="Q29" s="98" t="s">
        <v>73</v>
      </c>
      <c r="R29" s="98"/>
      <c r="S29" s="98"/>
      <c r="V29" s="19" t="s">
        <v>121</v>
      </c>
      <c r="W29" s="124">
        <v>1.22</v>
      </c>
    </row>
    <row r="30" spans="1:26">
      <c r="A30" s="347" t="s">
        <v>151</v>
      </c>
      <c r="B30" s="348"/>
      <c r="C30" s="348"/>
      <c r="D30" s="348"/>
      <c r="E30" s="349"/>
      <c r="F30" s="87" t="s">
        <v>210</v>
      </c>
      <c r="G30" s="40"/>
      <c r="H30" s="91">
        <v>15</v>
      </c>
      <c r="I30" s="72">
        <f t="shared" si="0"/>
        <v>44.7</v>
      </c>
      <c r="J30" s="74">
        <f>LOOKUP(F30,L30:L44,M30:M44)</f>
        <v>2.98</v>
      </c>
      <c r="K30" s="8"/>
      <c r="L30" s="17" t="s">
        <v>74</v>
      </c>
      <c r="M30" s="17"/>
      <c r="N30" s="79"/>
      <c r="O30" s="17"/>
      <c r="P30" s="119"/>
      <c r="Q30" s="101" t="s">
        <v>74</v>
      </c>
      <c r="R30" s="102">
        <v>0</v>
      </c>
      <c r="S30" s="103">
        <v>0</v>
      </c>
      <c r="V30" s="19" t="s">
        <v>122</v>
      </c>
      <c r="W30" s="124">
        <v>1.37</v>
      </c>
    </row>
    <row r="31" spans="1:26">
      <c r="A31" s="347" t="s">
        <v>152</v>
      </c>
      <c r="B31" s="348"/>
      <c r="C31" s="348"/>
      <c r="D31" s="348"/>
      <c r="E31" s="349"/>
      <c r="F31" s="87" t="s">
        <v>209</v>
      </c>
      <c r="G31" s="42"/>
      <c r="H31" s="91">
        <v>15</v>
      </c>
      <c r="I31" s="72">
        <f t="shared" si="0"/>
        <v>33</v>
      </c>
      <c r="J31" s="74">
        <f>LOOKUP(F31,L30:L44,M30:M44)</f>
        <v>2.2000000000000002</v>
      </c>
      <c r="K31" s="2"/>
      <c r="L31" s="81" t="s">
        <v>208</v>
      </c>
      <c r="M31" s="123">
        <v>1.45</v>
      </c>
      <c r="N31" s="161">
        <v>10</v>
      </c>
      <c r="O31" s="17" t="s">
        <v>161</v>
      </c>
      <c r="P31" s="119"/>
      <c r="Q31" s="122" t="s">
        <v>94</v>
      </c>
      <c r="R31" s="107">
        <v>95</v>
      </c>
      <c r="S31" s="108" t="s">
        <v>84</v>
      </c>
      <c r="V31" s="19" t="s">
        <v>123</v>
      </c>
      <c r="W31" s="124">
        <v>1.75</v>
      </c>
    </row>
    <row r="32" spans="1:26">
      <c r="A32" s="347" t="s">
        <v>153</v>
      </c>
      <c r="B32" s="348"/>
      <c r="C32" s="348"/>
      <c r="D32" s="348"/>
      <c r="E32" s="349"/>
      <c r="F32" s="39">
        <v>0.7</v>
      </c>
      <c r="G32" s="40"/>
      <c r="H32" s="91">
        <v>15</v>
      </c>
      <c r="I32" s="72">
        <f t="shared" si="0"/>
        <v>54.389999999999993</v>
      </c>
      <c r="J32" s="74">
        <f>(J30+J31)*F32</f>
        <v>3.6259999999999994</v>
      </c>
      <c r="K32" s="2"/>
      <c r="L32" s="81" t="s">
        <v>209</v>
      </c>
      <c r="M32" s="123">
        <v>2.2000000000000002</v>
      </c>
      <c r="N32" s="161">
        <v>11</v>
      </c>
      <c r="O32" s="17" t="s">
        <v>21</v>
      </c>
      <c r="P32" s="119"/>
      <c r="Q32" s="122" t="s">
        <v>95</v>
      </c>
      <c r="R32" s="107">
        <v>95</v>
      </c>
      <c r="S32" s="108" t="s">
        <v>84</v>
      </c>
      <c r="V32" s="19" t="s">
        <v>124</v>
      </c>
      <c r="W32" s="124">
        <v>2.31</v>
      </c>
    </row>
    <row r="33" spans="1:24">
      <c r="A33" s="347" t="s">
        <v>154</v>
      </c>
      <c r="B33" s="348"/>
      <c r="C33" s="348"/>
      <c r="D33" s="348"/>
      <c r="E33" s="349"/>
      <c r="F33" s="87" t="s">
        <v>117</v>
      </c>
      <c r="G33" s="40"/>
      <c r="H33" s="91">
        <v>15</v>
      </c>
      <c r="I33" s="72">
        <f t="shared" si="0"/>
        <v>15</v>
      </c>
      <c r="J33" s="74">
        <f>LOOKUP(F33,V10:V44,W10:W44)</f>
        <v>1</v>
      </c>
      <c r="K33" s="2"/>
      <c r="L33" s="80" t="s">
        <v>210</v>
      </c>
      <c r="M33" s="123">
        <v>2.98</v>
      </c>
      <c r="N33" s="161">
        <v>11</v>
      </c>
      <c r="O33" s="17" t="s">
        <v>23</v>
      </c>
      <c r="P33" s="119"/>
      <c r="Q33" s="122" t="s">
        <v>96</v>
      </c>
      <c r="R33" s="107">
        <v>50</v>
      </c>
      <c r="S33" s="108" t="s">
        <v>85</v>
      </c>
      <c r="V33" s="19" t="s">
        <v>125</v>
      </c>
      <c r="W33" s="124">
        <v>3.12</v>
      </c>
    </row>
    <row r="34" spans="1:24">
      <c r="A34" s="347"/>
      <c r="B34" s="348"/>
      <c r="C34" s="348"/>
      <c r="D34" s="348"/>
      <c r="E34" s="349"/>
      <c r="F34" s="39"/>
      <c r="G34" s="40"/>
      <c r="H34" s="91"/>
      <c r="I34" s="72">
        <f t="shared" si="0"/>
        <v>0</v>
      </c>
      <c r="J34" s="74"/>
      <c r="K34" s="2"/>
      <c r="L34" s="80" t="s">
        <v>211</v>
      </c>
      <c r="M34" s="123">
        <v>3.65</v>
      </c>
      <c r="N34" s="161">
        <v>11</v>
      </c>
      <c r="O34" s="17" t="s">
        <v>25</v>
      </c>
      <c r="P34" s="119"/>
      <c r="Q34" s="122" t="s">
        <v>97</v>
      </c>
      <c r="R34" s="107">
        <v>55</v>
      </c>
      <c r="S34" s="108" t="s">
        <v>85</v>
      </c>
      <c r="V34" s="19" t="s">
        <v>126</v>
      </c>
      <c r="W34" s="124">
        <v>3.86</v>
      </c>
    </row>
    <row r="35" spans="1:24">
      <c r="A35" s="347" t="s">
        <v>141</v>
      </c>
      <c r="B35" s="348"/>
      <c r="C35" s="348"/>
      <c r="D35" s="348"/>
      <c r="E35" s="349"/>
      <c r="F35" s="87" t="s">
        <v>255</v>
      </c>
      <c r="G35" s="40"/>
      <c r="H35" s="91">
        <v>10</v>
      </c>
      <c r="I35" s="72">
        <f t="shared" si="0"/>
        <v>10</v>
      </c>
      <c r="J35" s="74">
        <f>LOOKUP(F35,L48:L69,M48:M69)</f>
        <v>1</v>
      </c>
      <c r="K35" s="2"/>
      <c r="L35" s="80" t="s">
        <v>212</v>
      </c>
      <c r="M35" s="123">
        <v>4.47</v>
      </c>
      <c r="N35" s="161">
        <v>16</v>
      </c>
      <c r="O35" s="17" t="s">
        <v>26</v>
      </c>
      <c r="P35" s="119"/>
      <c r="Q35" s="122" t="s">
        <v>98</v>
      </c>
      <c r="R35" s="107">
        <v>76</v>
      </c>
      <c r="S35" s="108" t="s">
        <v>85</v>
      </c>
      <c r="V35" s="19" t="s">
        <v>127</v>
      </c>
      <c r="W35" s="124">
        <v>6.6</v>
      </c>
    </row>
    <row r="36" spans="1:24">
      <c r="A36" s="347" t="s">
        <v>155</v>
      </c>
      <c r="B36" s="348"/>
      <c r="C36" s="348"/>
      <c r="D36" s="348"/>
      <c r="E36" s="349"/>
      <c r="F36" s="87" t="s">
        <v>256</v>
      </c>
      <c r="G36" s="40"/>
      <c r="H36" s="91">
        <v>10</v>
      </c>
      <c r="I36" s="72">
        <f t="shared" si="0"/>
        <v>8.5</v>
      </c>
      <c r="J36" s="74">
        <f>LOOKUP(F36,L48:L69,M48:M69)</f>
        <v>0.85</v>
      </c>
      <c r="K36" s="2"/>
      <c r="L36" s="80" t="s">
        <v>213</v>
      </c>
      <c r="M36" s="123">
        <v>5.2</v>
      </c>
      <c r="N36" s="161">
        <v>18</v>
      </c>
      <c r="O36" s="17" t="s">
        <v>28</v>
      </c>
      <c r="P36" s="119"/>
      <c r="Q36" s="122" t="s">
        <v>91</v>
      </c>
      <c r="R36" s="107">
        <v>99</v>
      </c>
      <c r="S36" s="108" t="s">
        <v>85</v>
      </c>
      <c r="V36" s="19" t="s">
        <v>128</v>
      </c>
      <c r="W36" s="123">
        <v>6.6</v>
      </c>
    </row>
    <row r="37" spans="1:24">
      <c r="A37" s="347" t="s">
        <v>156</v>
      </c>
      <c r="B37" s="348"/>
      <c r="C37" s="348"/>
      <c r="D37" s="348"/>
      <c r="E37" s="349"/>
      <c r="F37" s="87" t="s">
        <v>75</v>
      </c>
      <c r="G37" s="40"/>
      <c r="H37" s="91">
        <v>10</v>
      </c>
      <c r="I37" s="72">
        <f t="shared" si="0"/>
        <v>2.5</v>
      </c>
      <c r="J37" s="74">
        <f>LOOKUP(F37,N48:N51,O48:O51)</f>
        <v>0.25</v>
      </c>
      <c r="L37" s="80" t="s">
        <v>214</v>
      </c>
      <c r="M37" s="123">
        <v>6.5</v>
      </c>
      <c r="N37" s="161">
        <v>25</v>
      </c>
      <c r="O37" s="17" t="s">
        <v>30</v>
      </c>
      <c r="P37" s="119"/>
      <c r="Q37" s="122" t="s">
        <v>92</v>
      </c>
      <c r="R37" s="107" t="s">
        <v>74</v>
      </c>
      <c r="S37" s="108" t="s">
        <v>85</v>
      </c>
      <c r="V37" s="18"/>
      <c r="W37" s="124">
        <v>8</v>
      </c>
    </row>
    <row r="38" spans="1:24">
      <c r="A38" s="347" t="s">
        <v>157</v>
      </c>
      <c r="B38" s="348"/>
      <c r="C38" s="348"/>
      <c r="D38" s="348"/>
      <c r="E38" s="349"/>
      <c r="F38" s="89" t="s">
        <v>74</v>
      </c>
      <c r="G38" s="26"/>
      <c r="H38" s="91"/>
      <c r="I38" s="72">
        <f t="shared" si="0"/>
        <v>0</v>
      </c>
      <c r="J38" s="74">
        <f>LOOKUP(F38,N52:N54,O52:O54)</f>
        <v>0</v>
      </c>
      <c r="L38" s="80" t="s">
        <v>244</v>
      </c>
      <c r="M38" s="123">
        <v>9.82</v>
      </c>
      <c r="N38" s="161">
        <v>35</v>
      </c>
      <c r="O38" s="17" t="s">
        <v>32</v>
      </c>
      <c r="P38" s="119"/>
      <c r="Q38" s="122" t="s">
        <v>93</v>
      </c>
      <c r="R38" s="107">
        <v>229</v>
      </c>
      <c r="S38" s="108" t="s">
        <v>85</v>
      </c>
      <c r="V38" s="18" t="s">
        <v>129</v>
      </c>
      <c r="W38" s="124">
        <v>3.42</v>
      </c>
    </row>
    <row r="39" spans="1:24">
      <c r="A39" s="36"/>
      <c r="B39" s="37"/>
      <c r="C39" s="37"/>
      <c r="D39" s="37"/>
      <c r="E39" s="38"/>
      <c r="F39" s="43"/>
      <c r="G39" s="26"/>
      <c r="H39" s="91"/>
      <c r="I39" s="72">
        <f t="shared" si="0"/>
        <v>0</v>
      </c>
      <c r="J39" s="74"/>
      <c r="L39" s="80" t="s">
        <v>245</v>
      </c>
      <c r="M39" s="123">
        <v>11.53</v>
      </c>
      <c r="N39" s="161">
        <v>46</v>
      </c>
      <c r="O39" s="17" t="s">
        <v>33</v>
      </c>
      <c r="P39" s="119"/>
      <c r="Q39" s="122" t="s">
        <v>86</v>
      </c>
      <c r="R39" s="107">
        <v>351</v>
      </c>
      <c r="S39" s="108" t="s">
        <v>85</v>
      </c>
      <c r="V39" s="18" t="s">
        <v>130</v>
      </c>
      <c r="W39" s="124">
        <v>4.2699999999999996</v>
      </c>
    </row>
    <row r="40" spans="1:24">
      <c r="A40" s="347" t="s">
        <v>5</v>
      </c>
      <c r="B40" s="348"/>
      <c r="C40" s="348"/>
      <c r="D40" s="348"/>
      <c r="E40" s="349"/>
      <c r="F40" s="89" t="s">
        <v>74</v>
      </c>
      <c r="G40" s="44"/>
      <c r="H40" s="90"/>
      <c r="I40" s="72">
        <f t="shared" si="0"/>
        <v>0</v>
      </c>
      <c r="J40" s="74">
        <f>LOOKUP(F40,Q30:Q43,R30:R43)</f>
        <v>0</v>
      </c>
      <c r="L40" s="80" t="s">
        <v>246</v>
      </c>
      <c r="M40" s="123">
        <v>20.96</v>
      </c>
      <c r="N40" s="161">
        <v>68</v>
      </c>
      <c r="O40" s="17" t="s">
        <v>34</v>
      </c>
      <c r="P40" s="119"/>
      <c r="Q40" s="122" t="s">
        <v>87</v>
      </c>
      <c r="R40" s="107">
        <v>450</v>
      </c>
      <c r="S40" s="108" t="s">
        <v>85</v>
      </c>
      <c r="V40" s="18" t="s">
        <v>131</v>
      </c>
      <c r="W40" s="124">
        <v>5.2</v>
      </c>
    </row>
    <row r="41" spans="1:24">
      <c r="A41" s="347" t="s">
        <v>5</v>
      </c>
      <c r="B41" s="348"/>
      <c r="C41" s="348"/>
      <c r="D41" s="348"/>
      <c r="E41" s="349"/>
      <c r="F41" s="89" t="s">
        <v>74</v>
      </c>
      <c r="G41" s="44"/>
      <c r="H41" s="90"/>
      <c r="I41" s="72">
        <f t="shared" si="0"/>
        <v>0</v>
      </c>
      <c r="J41" s="74">
        <f>LOOKUP(F41,Q30:Q43,R30:R43)</f>
        <v>0</v>
      </c>
      <c r="L41" s="80" t="s">
        <v>247</v>
      </c>
      <c r="M41" s="123">
        <v>32.9</v>
      </c>
      <c r="N41" s="161">
        <v>94</v>
      </c>
      <c r="O41" s="17" t="s">
        <v>35</v>
      </c>
      <c r="P41" s="119"/>
      <c r="Q41" s="122" t="s">
        <v>88</v>
      </c>
      <c r="R41" s="107">
        <v>526</v>
      </c>
      <c r="S41" s="108" t="s">
        <v>85</v>
      </c>
      <c r="V41" s="18" t="s">
        <v>132</v>
      </c>
      <c r="W41" s="124">
        <v>6.4</v>
      </c>
    </row>
    <row r="42" spans="1:24">
      <c r="A42" s="347" t="s">
        <v>5</v>
      </c>
      <c r="B42" s="348"/>
      <c r="C42" s="348"/>
      <c r="D42" s="348"/>
      <c r="E42" s="349"/>
      <c r="F42" s="89" t="s">
        <v>74</v>
      </c>
      <c r="G42" s="44"/>
      <c r="H42" s="91"/>
      <c r="I42" s="72">
        <f t="shared" si="0"/>
        <v>0</v>
      </c>
      <c r="J42" s="74">
        <f>LOOKUP(F42,Q30:Q43,R30:R43)</f>
        <v>0</v>
      </c>
      <c r="L42" s="80" t="s">
        <v>248</v>
      </c>
      <c r="M42" s="123">
        <v>48.73</v>
      </c>
      <c r="N42" s="161">
        <v>119</v>
      </c>
      <c r="O42" s="17" t="s">
        <v>36</v>
      </c>
      <c r="P42" s="119"/>
      <c r="Q42" s="122" t="s">
        <v>89</v>
      </c>
      <c r="R42" s="107">
        <v>233</v>
      </c>
      <c r="S42" s="108" t="s">
        <v>85</v>
      </c>
      <c r="V42" s="18" t="s">
        <v>133</v>
      </c>
      <c r="W42" s="124">
        <v>6.7</v>
      </c>
    </row>
    <row r="43" spans="1:24">
      <c r="A43" s="347" t="s">
        <v>181</v>
      </c>
      <c r="B43" s="348"/>
      <c r="C43" s="348"/>
      <c r="D43" s="348"/>
      <c r="E43" s="349"/>
      <c r="F43" s="89" t="s">
        <v>74</v>
      </c>
      <c r="G43" s="44"/>
      <c r="H43" s="91"/>
      <c r="I43" s="152">
        <f t="shared" si="0"/>
        <v>0</v>
      </c>
      <c r="J43" s="153">
        <f>LOOKUP(F43,Q48:Q51,R48:R51)</f>
        <v>0</v>
      </c>
      <c r="L43" s="80" t="s">
        <v>249</v>
      </c>
      <c r="M43" s="159">
        <v>56.78</v>
      </c>
      <c r="N43" s="172"/>
      <c r="O43" s="17" t="s">
        <v>44</v>
      </c>
      <c r="P43" s="119"/>
      <c r="Q43" s="122" t="s">
        <v>90</v>
      </c>
      <c r="R43" s="107">
        <v>417</v>
      </c>
      <c r="S43" s="108" t="s">
        <v>85</v>
      </c>
      <c r="V43" s="18" t="s">
        <v>134</v>
      </c>
      <c r="W43" s="124">
        <v>7.5</v>
      </c>
    </row>
    <row r="44" spans="1:24" ht="13.8" thickBot="1">
      <c r="A44" s="347" t="s">
        <v>182</v>
      </c>
      <c r="B44" s="348"/>
      <c r="C44" s="348"/>
      <c r="D44" s="348"/>
      <c r="E44" s="349"/>
      <c r="F44" s="89" t="s">
        <v>74</v>
      </c>
      <c r="G44" s="44"/>
      <c r="H44" s="91"/>
      <c r="I44" s="152">
        <f t="shared" si="0"/>
        <v>0</v>
      </c>
      <c r="J44" s="153">
        <f>LOOKUP(F44,Q55:Q58,R55:R58)</f>
        <v>0</v>
      </c>
      <c r="L44" s="83" t="s">
        <v>250</v>
      </c>
      <c r="M44" s="160">
        <v>65.02</v>
      </c>
      <c r="N44" s="84"/>
      <c r="O44" s="173" t="s">
        <v>37</v>
      </c>
      <c r="V44" s="11" t="s">
        <v>135</v>
      </c>
      <c r="W44" s="125">
        <v>10.71</v>
      </c>
    </row>
    <row r="45" spans="1:24" ht="13.8" thickBot="1">
      <c r="A45" s="347" t="s">
        <v>183</v>
      </c>
      <c r="B45" s="348"/>
      <c r="C45" s="348"/>
      <c r="D45" s="348"/>
      <c r="E45" s="349"/>
      <c r="F45" s="89" t="s">
        <v>74</v>
      </c>
      <c r="G45" s="44"/>
      <c r="H45" s="91"/>
      <c r="I45" s="152">
        <f t="shared" si="0"/>
        <v>0</v>
      </c>
      <c r="J45" s="153">
        <f>LOOKUP(F45,Q62:Q65,R62:R65)</f>
        <v>0</v>
      </c>
    </row>
    <row r="46" spans="1:24">
      <c r="A46" s="347" t="s">
        <v>184</v>
      </c>
      <c r="B46" s="348"/>
      <c r="C46" s="348"/>
      <c r="D46" s="348"/>
      <c r="E46" s="349"/>
      <c r="F46" s="43"/>
      <c r="G46" s="44"/>
      <c r="H46" s="91"/>
      <c r="I46" s="152">
        <f t="shared" si="0"/>
        <v>0</v>
      </c>
      <c r="J46" s="153">
        <v>60</v>
      </c>
      <c r="L46" s="126" t="s">
        <v>38</v>
      </c>
      <c r="M46" s="127"/>
      <c r="N46" s="126" t="s">
        <v>38</v>
      </c>
      <c r="O46" s="127"/>
      <c r="P46" s="1"/>
      <c r="Q46" s="126" t="s">
        <v>162</v>
      </c>
      <c r="R46" s="127"/>
      <c r="V46" s="365" t="s">
        <v>163</v>
      </c>
      <c r="W46" s="366"/>
    </row>
    <row r="47" spans="1:24" ht="13.8" thickBot="1">
      <c r="A47" s="347" t="s">
        <v>185</v>
      </c>
      <c r="B47" s="348"/>
      <c r="C47" s="348"/>
      <c r="D47" s="348"/>
      <c r="E47" s="349"/>
      <c r="F47" s="43" t="s">
        <v>74</v>
      </c>
      <c r="G47" s="44"/>
      <c r="H47" s="91"/>
      <c r="I47" s="152">
        <f t="shared" si="0"/>
        <v>0</v>
      </c>
      <c r="J47" s="153">
        <f>LOOKUP(F47,V56:V58,W56:W58)</f>
        <v>0</v>
      </c>
      <c r="L47" s="128" t="s">
        <v>39</v>
      </c>
      <c r="M47" s="129" t="s">
        <v>215</v>
      </c>
      <c r="N47" s="128" t="s">
        <v>39</v>
      </c>
      <c r="O47" s="129" t="s">
        <v>216</v>
      </c>
      <c r="Q47" s="128" t="s">
        <v>164</v>
      </c>
      <c r="R47" s="129" t="s">
        <v>40</v>
      </c>
      <c r="V47" s="128" t="s">
        <v>164</v>
      </c>
      <c r="W47" s="129" t="s">
        <v>40</v>
      </c>
    </row>
    <row r="48" spans="1:24">
      <c r="A48" s="36"/>
      <c r="B48" s="37"/>
      <c r="C48" s="37"/>
      <c r="D48" s="37"/>
      <c r="E48" s="38"/>
      <c r="F48" s="39"/>
      <c r="G48" s="40"/>
      <c r="H48" s="91"/>
      <c r="I48" s="152">
        <f t="shared" si="0"/>
        <v>0</v>
      </c>
      <c r="J48" s="153"/>
      <c r="L48" s="130" t="s">
        <v>74</v>
      </c>
      <c r="M48" s="131">
        <v>0</v>
      </c>
      <c r="N48" s="132" t="s">
        <v>74</v>
      </c>
      <c r="O48" s="133">
        <v>0</v>
      </c>
      <c r="Q48" s="132" t="s">
        <v>74</v>
      </c>
      <c r="R48" s="133">
        <v>0</v>
      </c>
      <c r="V48" s="101" t="s">
        <v>74</v>
      </c>
      <c r="W48" s="134">
        <v>0</v>
      </c>
      <c r="X48" s="135" t="s">
        <v>74</v>
      </c>
    </row>
    <row r="49" spans="1:24">
      <c r="A49" s="36" t="s">
        <v>103</v>
      </c>
      <c r="B49" s="37"/>
      <c r="C49" s="37"/>
      <c r="D49" s="37"/>
      <c r="E49" s="38"/>
      <c r="F49" s="87" t="s">
        <v>165</v>
      </c>
      <c r="G49" s="154" t="str">
        <f>LOOKUP(F49,V48:V52,X48:X52)</f>
        <v>POSITF 20V</v>
      </c>
      <c r="H49" s="91">
        <v>1</v>
      </c>
      <c r="I49" s="152">
        <f t="shared" si="0"/>
        <v>115</v>
      </c>
      <c r="J49" s="153">
        <f>LOOKUP(F49,V48:V52,W48:W52)</f>
        <v>115</v>
      </c>
      <c r="L49" s="136" t="s">
        <v>46</v>
      </c>
      <c r="M49" s="162">
        <v>0.6</v>
      </c>
      <c r="N49" s="138" t="s">
        <v>75</v>
      </c>
      <c r="O49" s="163">
        <v>0.25</v>
      </c>
      <c r="Q49" s="140" t="s">
        <v>4</v>
      </c>
      <c r="R49" s="139">
        <v>20</v>
      </c>
      <c r="V49" s="141" t="s">
        <v>165</v>
      </c>
      <c r="W49" s="142">
        <v>115</v>
      </c>
      <c r="X49" s="135" t="s">
        <v>223</v>
      </c>
    </row>
    <row r="50" spans="1:24">
      <c r="A50" s="36" t="s">
        <v>187</v>
      </c>
      <c r="B50" s="37"/>
      <c r="C50" s="37"/>
      <c r="D50" s="37"/>
      <c r="E50" s="38"/>
      <c r="F50" s="87" t="s">
        <v>74</v>
      </c>
      <c r="G50" s="41"/>
      <c r="H50" s="91"/>
      <c r="I50" s="152">
        <f t="shared" si="0"/>
        <v>0</v>
      </c>
      <c r="J50" s="153">
        <f>LOOKUP(F50,Q69:Q74,R69:R74)</f>
        <v>0</v>
      </c>
      <c r="L50" s="136" t="s">
        <v>47</v>
      </c>
      <c r="M50" s="163">
        <v>0.85</v>
      </c>
      <c r="N50" s="140" t="s">
        <v>77</v>
      </c>
      <c r="O50" s="162">
        <v>0.6</v>
      </c>
      <c r="Q50" s="140" t="s">
        <v>167</v>
      </c>
      <c r="R50" s="137">
        <v>20</v>
      </c>
      <c r="V50" s="141" t="s">
        <v>168</v>
      </c>
      <c r="W50" s="142">
        <v>365</v>
      </c>
      <c r="X50" s="135" t="s">
        <v>224</v>
      </c>
    </row>
    <row r="51" spans="1:24" ht="13.8" thickBot="1">
      <c r="A51" s="36" t="s">
        <v>102</v>
      </c>
      <c r="B51" s="37"/>
      <c r="C51" s="37"/>
      <c r="D51" s="37"/>
      <c r="E51" s="38"/>
      <c r="F51" s="39"/>
      <c r="G51" s="40"/>
      <c r="H51" s="91">
        <v>1</v>
      </c>
      <c r="I51" s="72">
        <f t="shared" si="0"/>
        <v>40</v>
      </c>
      <c r="J51" s="73">
        <v>40</v>
      </c>
      <c r="L51" s="136" t="s">
        <v>48</v>
      </c>
      <c r="M51" s="163">
        <v>1</v>
      </c>
      <c r="N51" s="143" t="s">
        <v>76</v>
      </c>
      <c r="O51" s="164">
        <v>1.7</v>
      </c>
      <c r="Q51" s="143" t="s">
        <v>169</v>
      </c>
      <c r="R51" s="144">
        <v>150</v>
      </c>
      <c r="V51" s="146" t="s">
        <v>170</v>
      </c>
      <c r="W51" s="142">
        <v>150</v>
      </c>
      <c r="X51" s="135" t="s">
        <v>166</v>
      </c>
    </row>
    <row r="52" spans="1:24" ht="13.8" thickBot="1">
      <c r="A52" s="20" t="s">
        <v>271</v>
      </c>
      <c r="B52" s="20"/>
      <c r="C52" s="20"/>
      <c r="D52" s="20"/>
      <c r="E52" s="20"/>
      <c r="F52" s="45"/>
      <c r="G52" s="45"/>
      <c r="H52" s="92"/>
      <c r="I52" s="72">
        <v>15</v>
      </c>
      <c r="J52" s="77"/>
      <c r="K52" s="10"/>
      <c r="L52" s="136" t="s">
        <v>49</v>
      </c>
      <c r="M52" s="163">
        <v>1.65</v>
      </c>
      <c r="N52" s="132" t="s">
        <v>74</v>
      </c>
      <c r="O52" s="166">
        <v>0</v>
      </c>
      <c r="V52" s="147" t="s">
        <v>171</v>
      </c>
      <c r="W52" s="142">
        <v>400</v>
      </c>
      <c r="X52" s="135" t="s">
        <v>225</v>
      </c>
    </row>
    <row r="53" spans="1:24" ht="13.8" thickBot="1">
      <c r="A53" s="36" t="s">
        <v>159</v>
      </c>
      <c r="B53" s="37"/>
      <c r="C53" s="37"/>
      <c r="D53" s="37"/>
      <c r="E53" s="38"/>
      <c r="F53" s="39"/>
      <c r="G53" s="40"/>
      <c r="H53" s="91">
        <v>1</v>
      </c>
      <c r="I53" s="72">
        <f t="shared" si="0"/>
        <v>50</v>
      </c>
      <c r="J53" s="74">
        <v>50</v>
      </c>
      <c r="K53" s="3"/>
      <c r="L53" s="136" t="s">
        <v>50</v>
      </c>
      <c r="M53" s="163">
        <v>3.06</v>
      </c>
      <c r="N53" s="148" t="s">
        <v>66</v>
      </c>
      <c r="O53" s="162">
        <v>0.6</v>
      </c>
      <c r="Q53" s="126" t="s">
        <v>172</v>
      </c>
      <c r="R53" s="127"/>
    </row>
    <row r="54" spans="1:24" ht="13.8" thickBot="1">
      <c r="A54" s="350"/>
      <c r="B54" s="351"/>
      <c r="C54" s="351"/>
      <c r="D54" s="351"/>
      <c r="E54" s="352"/>
      <c r="F54" s="46"/>
      <c r="G54" s="47"/>
      <c r="H54" s="93"/>
      <c r="I54" s="78"/>
      <c r="J54" s="74"/>
      <c r="K54" s="3"/>
      <c r="L54" s="136" t="s">
        <v>51</v>
      </c>
      <c r="M54" s="163">
        <v>2.66</v>
      </c>
      <c r="N54" s="149" t="s">
        <v>41</v>
      </c>
      <c r="O54" s="164">
        <v>0.7</v>
      </c>
      <c r="Q54" s="128" t="s">
        <v>164</v>
      </c>
      <c r="R54" s="129" t="s">
        <v>40</v>
      </c>
      <c r="V54" s="365" t="s">
        <v>186</v>
      </c>
      <c r="W54" s="366"/>
    </row>
    <row r="55" spans="1:24" ht="13.8" thickBot="1">
      <c r="A55" s="62" t="s">
        <v>6</v>
      </c>
      <c r="B55" s="63"/>
      <c r="C55" s="63"/>
      <c r="D55" s="63"/>
      <c r="E55" s="63"/>
      <c r="F55" s="63"/>
      <c r="G55" s="63"/>
      <c r="H55" s="64"/>
      <c r="I55" s="48">
        <f>SUM(I8:I54)</f>
        <v>1402.7900000000002</v>
      </c>
      <c r="J55" s="49"/>
      <c r="L55" s="150" t="s">
        <v>52</v>
      </c>
      <c r="M55" s="164">
        <v>4.05</v>
      </c>
      <c r="Q55" s="132" t="s">
        <v>74</v>
      </c>
      <c r="R55" s="133">
        <v>0</v>
      </c>
      <c r="V55" s="128" t="s">
        <v>164</v>
      </c>
      <c r="W55" s="129" t="s">
        <v>40</v>
      </c>
    </row>
    <row r="56" spans="1:24">
      <c r="A56" s="21"/>
      <c r="B56" s="22"/>
      <c r="C56" s="22"/>
      <c r="D56" s="22"/>
      <c r="E56" s="22"/>
      <c r="F56" s="22"/>
      <c r="G56" s="22"/>
      <c r="H56" s="22"/>
      <c r="I56" s="23"/>
      <c r="J56" s="20"/>
      <c r="L56" s="151" t="s">
        <v>53</v>
      </c>
      <c r="M56" s="162">
        <v>0.9</v>
      </c>
      <c r="Q56" s="140" t="s">
        <v>173</v>
      </c>
      <c r="R56" s="139">
        <v>87</v>
      </c>
      <c r="V56" s="132" t="s">
        <v>74</v>
      </c>
      <c r="W56" s="133">
        <v>0</v>
      </c>
    </row>
    <row r="57" spans="1:24">
      <c r="A57" s="21" t="s">
        <v>7</v>
      </c>
      <c r="B57" s="22"/>
      <c r="C57" s="22"/>
      <c r="D57" s="22"/>
      <c r="E57" s="51" t="s">
        <v>81</v>
      </c>
      <c r="F57" s="94">
        <v>1.1000000000000001</v>
      </c>
      <c r="G57" s="22"/>
      <c r="H57" s="22"/>
      <c r="I57" s="52">
        <f>I55*F57</f>
        <v>1543.0690000000004</v>
      </c>
      <c r="J57" s="20"/>
      <c r="L57" s="136" t="s">
        <v>54</v>
      </c>
      <c r="M57" s="163">
        <v>1.25</v>
      </c>
      <c r="Q57" s="140" t="s">
        <v>174</v>
      </c>
      <c r="R57" s="137">
        <v>135</v>
      </c>
      <c r="V57" s="140" t="s">
        <v>12</v>
      </c>
      <c r="W57" s="139">
        <v>264</v>
      </c>
    </row>
    <row r="58" spans="1:24" ht="13.8" thickBot="1">
      <c r="A58" s="345" t="s">
        <v>8</v>
      </c>
      <c r="B58" s="346"/>
      <c r="C58" s="346"/>
      <c r="D58" s="94">
        <v>20</v>
      </c>
      <c r="E58" s="51" t="s">
        <v>81</v>
      </c>
      <c r="F58" s="51">
        <v>55</v>
      </c>
      <c r="G58" s="22"/>
      <c r="H58" s="22"/>
      <c r="I58" s="52">
        <f>F58*D58</f>
        <v>1100</v>
      </c>
      <c r="J58" s="20"/>
      <c r="K58" s="7"/>
      <c r="L58" s="136" t="s">
        <v>55</v>
      </c>
      <c r="M58" s="163">
        <v>1.45</v>
      </c>
      <c r="O58" s="174"/>
      <c r="Q58" s="145"/>
      <c r="R58" s="144"/>
      <c r="V58" s="140"/>
      <c r="W58" s="137"/>
    </row>
    <row r="59" spans="1:24" ht="13.8" thickBot="1">
      <c r="A59" s="345" t="s">
        <v>257</v>
      </c>
      <c r="B59" s="346"/>
      <c r="C59" s="346"/>
      <c r="D59" s="94"/>
      <c r="E59" s="51" t="s">
        <v>81</v>
      </c>
      <c r="F59" s="51">
        <v>55</v>
      </c>
      <c r="G59" s="22"/>
      <c r="H59" s="22"/>
      <c r="I59" s="53">
        <f>F59*D59</f>
        <v>0</v>
      </c>
      <c r="J59" s="20"/>
      <c r="K59" s="7"/>
      <c r="L59" s="136" t="s">
        <v>56</v>
      </c>
      <c r="M59" s="163">
        <v>3.53</v>
      </c>
      <c r="V59" s="156"/>
      <c r="W59" s="155"/>
      <c r="X59" s="1"/>
    </row>
    <row r="60" spans="1:24">
      <c r="A60" s="21" t="s">
        <v>9</v>
      </c>
      <c r="B60" s="22"/>
      <c r="C60" s="22"/>
      <c r="D60" s="94">
        <v>0</v>
      </c>
      <c r="E60" s="51" t="s">
        <v>81</v>
      </c>
      <c r="F60" s="51">
        <v>60</v>
      </c>
      <c r="G60" s="54"/>
      <c r="H60" s="22"/>
      <c r="I60" s="52">
        <f>F60*D60</f>
        <v>0</v>
      </c>
      <c r="J60" s="20"/>
      <c r="K60" s="7"/>
      <c r="L60" s="136" t="s">
        <v>57</v>
      </c>
      <c r="M60" s="163">
        <v>4.17</v>
      </c>
      <c r="Q60" s="126" t="s">
        <v>158</v>
      </c>
      <c r="R60" s="127"/>
    </row>
    <row r="61" spans="1:24" ht="13.8" thickBot="1">
      <c r="A61" s="21"/>
      <c r="B61" s="22"/>
      <c r="C61" s="22"/>
      <c r="D61" s="51"/>
      <c r="E61" s="51"/>
      <c r="F61" s="51"/>
      <c r="G61" s="22"/>
      <c r="H61" s="22"/>
      <c r="I61" s="23"/>
      <c r="J61" s="20"/>
      <c r="K61" s="7"/>
      <c r="L61" s="150" t="s">
        <v>58</v>
      </c>
      <c r="M61" s="165">
        <v>7.06</v>
      </c>
      <c r="Q61" s="128" t="s">
        <v>164</v>
      </c>
      <c r="R61" s="129" t="s">
        <v>40</v>
      </c>
    </row>
    <row r="62" spans="1:24" ht="14.4" thickTop="1" thickBot="1">
      <c r="A62" s="55" t="s">
        <v>10</v>
      </c>
      <c r="B62" s="22"/>
      <c r="C62" s="22"/>
      <c r="D62" s="51"/>
      <c r="E62" s="51"/>
      <c r="F62" s="51"/>
      <c r="G62" s="22"/>
      <c r="H62" s="22"/>
      <c r="I62" s="278">
        <f>I57+I58+I59+I60</f>
        <v>2643.0690000000004</v>
      </c>
      <c r="J62" s="20"/>
      <c r="K62" s="7"/>
      <c r="L62" s="132" t="s">
        <v>59</v>
      </c>
      <c r="M62" s="166">
        <v>1.95</v>
      </c>
      <c r="Q62" s="178" t="s">
        <v>74</v>
      </c>
      <c r="R62" s="133">
        <v>0</v>
      </c>
    </row>
    <row r="63" spans="1:24" ht="14.4" thickTop="1" thickBot="1">
      <c r="A63" s="21"/>
      <c r="B63" s="22"/>
      <c r="C63" s="22"/>
      <c r="D63" s="51"/>
      <c r="E63" s="51"/>
      <c r="F63" s="51"/>
      <c r="G63" s="22"/>
      <c r="H63" s="22"/>
      <c r="I63" s="23"/>
      <c r="J63" s="20"/>
      <c r="K63" s="7"/>
      <c r="L63" s="150" t="s">
        <v>60</v>
      </c>
      <c r="M63" s="164">
        <v>2.1</v>
      </c>
      <c r="Q63" s="140" t="s">
        <v>175</v>
      </c>
      <c r="R63" s="139">
        <v>59</v>
      </c>
    </row>
    <row r="64" spans="1:24" ht="13.8" thickBot="1">
      <c r="A64" s="24" t="s">
        <v>11</v>
      </c>
      <c r="B64" s="22" t="s">
        <v>45</v>
      </c>
      <c r="C64" s="54"/>
      <c r="D64" s="51">
        <v>0</v>
      </c>
      <c r="E64" s="51" t="s">
        <v>81</v>
      </c>
      <c r="F64" s="56">
        <v>30</v>
      </c>
      <c r="G64" s="54"/>
      <c r="H64" s="22"/>
      <c r="I64" s="57">
        <f>D64*F64</f>
        <v>0</v>
      </c>
      <c r="J64" s="21"/>
      <c r="K64" s="7"/>
      <c r="L64" s="151" t="s">
        <v>68</v>
      </c>
      <c r="M64" s="162">
        <v>2.9</v>
      </c>
      <c r="P64" s="4"/>
      <c r="Q64" s="140" t="s">
        <v>176</v>
      </c>
      <c r="R64" s="137">
        <v>60</v>
      </c>
    </row>
    <row r="65" spans="1:18" ht="13.8" thickBot="1">
      <c r="A65" s="65"/>
      <c r="B65" s="34"/>
      <c r="C65" s="66"/>
      <c r="D65" s="60"/>
      <c r="E65" s="60"/>
      <c r="F65" s="67"/>
      <c r="G65" s="34"/>
      <c r="H65" s="34"/>
      <c r="I65" s="68"/>
      <c r="J65" s="54"/>
      <c r="K65" s="7"/>
      <c r="L65" s="150" t="s">
        <v>61</v>
      </c>
      <c r="M65" s="164">
        <v>3.2</v>
      </c>
      <c r="Q65" s="143" t="s">
        <v>177</v>
      </c>
      <c r="R65" s="144">
        <v>35</v>
      </c>
    </row>
    <row r="66" spans="1:18" ht="13.8" thickBot="1">
      <c r="A66" s="24"/>
      <c r="B66" s="22"/>
      <c r="C66" s="54"/>
      <c r="D66" s="51"/>
      <c r="E66" s="50"/>
      <c r="F66" s="56"/>
      <c r="G66" s="22"/>
      <c r="H66" s="22"/>
      <c r="I66" s="69"/>
      <c r="J66" s="20"/>
      <c r="K66" s="7"/>
      <c r="L66" s="151" t="s">
        <v>62</v>
      </c>
      <c r="M66" s="162">
        <v>4.6500000000000004</v>
      </c>
    </row>
    <row r="67" spans="1:18" ht="13.8" thickBot="1">
      <c r="A67" s="24"/>
      <c r="B67" s="58"/>
      <c r="C67" s="58"/>
      <c r="D67" s="58"/>
      <c r="E67" s="58"/>
      <c r="F67" s="58"/>
      <c r="G67" s="22"/>
      <c r="H67" s="54"/>
      <c r="I67" s="22"/>
      <c r="J67" s="22"/>
      <c r="K67" s="7"/>
      <c r="L67" s="150" t="s">
        <v>63</v>
      </c>
      <c r="M67" s="164">
        <v>5.2</v>
      </c>
      <c r="Q67" s="365" t="s">
        <v>178</v>
      </c>
      <c r="R67" s="366"/>
    </row>
    <row r="68" spans="1:18" ht="13.8" thickBot="1">
      <c r="A68" s="21"/>
      <c r="B68" s="22"/>
      <c r="C68" s="22"/>
      <c r="D68" s="22"/>
      <c r="E68" s="59"/>
      <c r="F68" s="22"/>
      <c r="G68" s="22"/>
      <c r="H68" s="22"/>
      <c r="I68" s="70"/>
      <c r="L68" s="151" t="s">
        <v>64</v>
      </c>
      <c r="M68" s="162">
        <v>7.15</v>
      </c>
      <c r="Q68" s="128" t="s">
        <v>164</v>
      </c>
      <c r="R68" s="129" t="s">
        <v>40</v>
      </c>
    </row>
    <row r="69" spans="1:18" ht="13.8" thickBot="1">
      <c r="A69" s="21"/>
      <c r="B69" s="22"/>
      <c r="C69" s="22"/>
      <c r="D69" s="22"/>
      <c r="E69" s="22"/>
      <c r="F69" s="22"/>
      <c r="G69" s="22"/>
      <c r="H69" s="22"/>
      <c r="I69" s="22"/>
      <c r="L69" s="150" t="s">
        <v>65</v>
      </c>
      <c r="M69" s="164">
        <v>7.9</v>
      </c>
      <c r="Q69" s="132" t="s">
        <v>74</v>
      </c>
      <c r="R69" s="131">
        <v>0</v>
      </c>
    </row>
    <row r="70" spans="1:18">
      <c r="Q70" s="179" t="s">
        <v>222</v>
      </c>
      <c r="R70" s="137">
        <v>65</v>
      </c>
    </row>
    <row r="71" spans="1:18">
      <c r="Q71" s="140" t="s">
        <v>84</v>
      </c>
      <c r="R71" s="137">
        <v>195</v>
      </c>
    </row>
    <row r="72" spans="1:18">
      <c r="L72" s="367"/>
      <c r="M72" s="368"/>
      <c r="Q72" s="140" t="s">
        <v>179</v>
      </c>
      <c r="R72" s="137">
        <v>420</v>
      </c>
    </row>
    <row r="73" spans="1:18" ht="13.8" thickBot="1">
      <c r="Q73" s="143" t="s">
        <v>180</v>
      </c>
      <c r="R73" s="144">
        <v>170</v>
      </c>
    </row>
  </sheetData>
  <mergeCells count="46">
    <mergeCell ref="H6:I6"/>
    <mergeCell ref="A1:I1"/>
    <mergeCell ref="D2:G2"/>
    <mergeCell ref="B4:E4"/>
    <mergeCell ref="H4:I4"/>
    <mergeCell ref="H5:I5"/>
    <mergeCell ref="A24:E24"/>
    <mergeCell ref="A9:E9"/>
    <mergeCell ref="A10:E10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7:E37"/>
    <mergeCell ref="A25:E25"/>
    <mergeCell ref="A26:E26"/>
    <mergeCell ref="A27:E27"/>
    <mergeCell ref="A28:E28"/>
    <mergeCell ref="A30:E30"/>
    <mergeCell ref="A31:E31"/>
    <mergeCell ref="A32:E32"/>
    <mergeCell ref="A33:E33"/>
    <mergeCell ref="A34:E34"/>
    <mergeCell ref="A35:E35"/>
    <mergeCell ref="A36:E36"/>
    <mergeCell ref="V46:W46"/>
    <mergeCell ref="A47:E47"/>
    <mergeCell ref="A54:E54"/>
    <mergeCell ref="V54:W54"/>
    <mergeCell ref="A38:E38"/>
    <mergeCell ref="A40:E40"/>
    <mergeCell ref="A41:E41"/>
    <mergeCell ref="A42:E42"/>
    <mergeCell ref="A43:E43"/>
    <mergeCell ref="A44:E44"/>
    <mergeCell ref="A58:C58"/>
    <mergeCell ref="A59:C59"/>
    <mergeCell ref="Q67:R67"/>
    <mergeCell ref="L72:M72"/>
    <mergeCell ref="A45:E45"/>
    <mergeCell ref="A46:E46"/>
  </mergeCells>
  <dataValidations count="17">
    <dataValidation type="list" allowBlank="1" showInputMessage="1" showErrorMessage="1" sqref="F30:F31">
      <formula1>$L$30:$L$44</formula1>
    </dataValidation>
    <dataValidation type="list" showInputMessage="1" showErrorMessage="1" sqref="F37">
      <formula1>$N$48:$N$51</formula1>
    </dataValidation>
    <dataValidation type="list" allowBlank="1" showInputMessage="1" showErrorMessage="1" sqref="F38">
      <formula1>$N$52:$N$54</formula1>
    </dataValidation>
    <dataValidation type="list" allowBlank="1" showInputMessage="1" showErrorMessage="1" sqref="F35:F36 F14">
      <formula1>$L$48:$L$69</formula1>
    </dataValidation>
    <dataValidation type="list" allowBlank="1" showInputMessage="1" showErrorMessage="1" sqref="F24">
      <formula1>$M$10:$M$16</formula1>
    </dataValidation>
    <dataValidation type="list" allowBlank="1" showInputMessage="1" showErrorMessage="1" sqref="F26">
      <formula1>$L$21:$L$26</formula1>
    </dataValidation>
    <dataValidation type="list" allowBlank="1" showInputMessage="1" showErrorMessage="1" sqref="F25">
      <formula1>$R$10:$R$15</formula1>
    </dataValidation>
    <dataValidation type="list" allowBlank="1" showInputMessage="1" showErrorMessage="1" sqref="F27">
      <formula1>$R$20:$R$25</formula1>
    </dataValidation>
    <dataValidation type="list" allowBlank="1" showInputMessage="1" showErrorMessage="1" sqref="F40:F42">
      <formula1>$Q$30:$Q$43</formula1>
    </dataValidation>
    <dataValidation type="list" allowBlank="1" showInputMessage="1" showErrorMessage="1" sqref="F33">
      <formula1>$V$10:$V$44</formula1>
    </dataValidation>
    <dataValidation type="list" allowBlank="1" showInputMessage="1" showErrorMessage="1" sqref="F50">
      <formula1>$Q$69:$Q$73</formula1>
    </dataValidation>
    <dataValidation type="list" allowBlank="1" showInputMessage="1" showErrorMessage="1" sqref="F49">
      <formula1>$V$48:$V$52</formula1>
    </dataValidation>
    <dataValidation type="list" allowBlank="1" showInputMessage="1" showErrorMessage="1" sqref="F45">
      <formula1>$Q$62:$Q$65</formula1>
    </dataValidation>
    <dataValidation type="list" allowBlank="1" showInputMessage="1" showErrorMessage="1" sqref="F44">
      <formula1>$Q$55:$Q$58</formula1>
    </dataValidation>
    <dataValidation type="list" allowBlank="1" showInputMessage="1" showErrorMessage="1" sqref="F43">
      <formula1>$Q$48:$Q$51</formula1>
    </dataValidation>
    <dataValidation type="list" allowBlank="1" showInputMessage="1" showErrorMessage="1" sqref="F47">
      <formula1>$V$56:$V$58</formula1>
    </dataValidation>
    <dataValidation type="list" allowBlank="1" showInputMessage="1" showErrorMessage="1" sqref="F11">
      <formula1>$Y10:$Y18</formula1>
    </dataValidation>
  </dataValidations>
  <printOptions horizontalCentered="1" verticalCentered="1" gridLines="1"/>
  <pageMargins left="0.19685039370078741" right="0.19685039370078741" top="0.19685039370078741" bottom="0.19685039370078741" header="0" footer="0"/>
  <pageSetup paperSize="9" scale="92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workbookViewId="0">
      <selection sqref="A1:AA124"/>
    </sheetView>
  </sheetViews>
  <sheetFormatPr baseColWidth="10" defaultRowHeight="13.2"/>
  <sheetData>
    <row r="1" spans="1:26" ht="16.2" thickBot="1">
      <c r="A1" s="355" t="s">
        <v>0</v>
      </c>
      <c r="B1" s="356"/>
      <c r="C1" s="356"/>
      <c r="D1" s="356"/>
      <c r="E1" s="356"/>
      <c r="F1" s="356"/>
      <c r="G1" s="356"/>
      <c r="H1" s="356"/>
      <c r="I1" s="357"/>
      <c r="J1" s="20"/>
    </row>
    <row r="2" spans="1:26" ht="13.8" thickBot="1">
      <c r="A2" s="12" t="s">
        <v>13</v>
      </c>
      <c r="B2" s="192">
        <v>43949</v>
      </c>
      <c r="C2" s="300" t="s">
        <v>14</v>
      </c>
      <c r="D2" s="358" t="s">
        <v>344</v>
      </c>
      <c r="E2" s="359"/>
      <c r="F2" s="359"/>
      <c r="G2" s="360"/>
      <c r="H2" s="300" t="s">
        <v>15</v>
      </c>
      <c r="I2" s="13"/>
      <c r="J2" s="20"/>
    </row>
    <row r="3" spans="1:26">
      <c r="A3" s="21"/>
      <c r="B3" s="22"/>
      <c r="C3" s="22"/>
      <c r="D3" s="22"/>
      <c r="E3" s="22"/>
      <c r="F3" s="22"/>
      <c r="G3" s="22"/>
      <c r="H3" s="22"/>
      <c r="I3" s="23"/>
      <c r="J3" s="20"/>
    </row>
    <row r="4" spans="1:26">
      <c r="A4" s="24" t="s">
        <v>1</v>
      </c>
      <c r="B4" s="361" t="s">
        <v>357</v>
      </c>
      <c r="C4" s="361"/>
      <c r="D4" s="362"/>
      <c r="E4" s="362"/>
      <c r="F4" s="25"/>
      <c r="G4" s="25" t="s">
        <v>99</v>
      </c>
      <c r="H4" s="363">
        <v>2.5</v>
      </c>
      <c r="I4" s="364"/>
      <c r="J4" s="27"/>
    </row>
    <row r="5" spans="1:26">
      <c r="A5" s="28" t="s">
        <v>2</v>
      </c>
      <c r="B5" s="29"/>
      <c r="C5" s="30"/>
      <c r="D5" s="30"/>
      <c r="E5" s="22"/>
      <c r="F5" s="25"/>
      <c r="G5" s="25" t="s">
        <v>100</v>
      </c>
      <c r="H5" s="363">
        <v>600</v>
      </c>
      <c r="I5" s="364"/>
      <c r="J5" s="31"/>
    </row>
    <row r="6" spans="1:26">
      <c r="A6" s="28"/>
      <c r="B6" s="30"/>
      <c r="C6" s="30"/>
      <c r="D6" s="30"/>
      <c r="E6" s="22"/>
      <c r="F6" s="25"/>
      <c r="G6" s="25" t="s">
        <v>101</v>
      </c>
      <c r="H6" s="353" t="s">
        <v>273</v>
      </c>
      <c r="I6" s="354"/>
      <c r="J6" s="32"/>
      <c r="K6" s="4"/>
    </row>
    <row r="7" spans="1:26" ht="13.8" thickBot="1">
      <c r="A7" s="33"/>
      <c r="B7" s="34"/>
      <c r="C7" s="34"/>
      <c r="D7" s="34"/>
      <c r="E7" s="34"/>
      <c r="F7" s="34"/>
      <c r="G7" s="34"/>
      <c r="H7" s="86" t="s">
        <v>137</v>
      </c>
      <c r="I7" s="35"/>
      <c r="J7" s="32"/>
      <c r="L7" s="1"/>
    </row>
    <row r="8" spans="1:26">
      <c r="A8" s="302" t="s">
        <v>160</v>
      </c>
      <c r="B8" s="303"/>
      <c r="C8" s="303" t="s">
        <v>358</v>
      </c>
      <c r="D8" s="303"/>
      <c r="E8" s="304"/>
      <c r="F8" s="95" t="s">
        <v>359</v>
      </c>
      <c r="G8" s="85" t="s">
        <v>274</v>
      </c>
      <c r="H8" s="90">
        <v>1</v>
      </c>
      <c r="I8" s="72">
        <f>J8*H8</f>
        <v>880</v>
      </c>
      <c r="J8" s="71">
        <v>880</v>
      </c>
      <c r="L8" s="96" t="s">
        <v>69</v>
      </c>
      <c r="M8" s="96" t="s">
        <v>73</v>
      </c>
      <c r="N8" s="96" t="s">
        <v>17</v>
      </c>
      <c r="O8" s="96" t="s">
        <v>71</v>
      </c>
      <c r="Q8" s="96" t="s">
        <v>79</v>
      </c>
      <c r="R8" s="96" t="s">
        <v>73</v>
      </c>
      <c r="S8" s="96" t="s">
        <v>17</v>
      </c>
      <c r="T8" s="96" t="s">
        <v>71</v>
      </c>
      <c r="V8" s="15" t="s">
        <v>19</v>
      </c>
      <c r="W8" s="97" t="s">
        <v>17</v>
      </c>
      <c r="Y8" s="180"/>
      <c r="Z8" s="331"/>
    </row>
    <row r="9" spans="1:26" ht="13.8" thickBot="1">
      <c r="A9" s="369" t="s">
        <v>348</v>
      </c>
      <c r="B9" s="348"/>
      <c r="C9" s="348"/>
      <c r="D9" s="348"/>
      <c r="E9" s="349"/>
      <c r="F9" s="39"/>
      <c r="G9" s="40"/>
      <c r="H9" s="90">
        <v>0.5</v>
      </c>
      <c r="I9" s="72">
        <f>J9*H9</f>
        <v>50</v>
      </c>
      <c r="J9" s="71">
        <v>100</v>
      </c>
      <c r="L9" s="98" t="s">
        <v>20</v>
      </c>
      <c r="M9" s="98" t="s">
        <v>188</v>
      </c>
      <c r="N9" s="98">
        <v>2011</v>
      </c>
      <c r="O9" s="98" t="s">
        <v>72</v>
      </c>
      <c r="Q9" s="98" t="s">
        <v>20</v>
      </c>
      <c r="R9" s="98" t="s">
        <v>189</v>
      </c>
      <c r="S9" s="98"/>
      <c r="T9" s="98" t="s">
        <v>72</v>
      </c>
      <c r="V9" s="16" t="s">
        <v>18</v>
      </c>
      <c r="W9" s="99" t="s">
        <v>18</v>
      </c>
      <c r="Y9" s="291" t="s">
        <v>73</v>
      </c>
      <c r="Z9" s="291" t="s">
        <v>17</v>
      </c>
    </row>
    <row r="10" spans="1:26">
      <c r="A10" s="347" t="s">
        <v>138</v>
      </c>
      <c r="B10" s="348"/>
      <c r="C10" s="348"/>
      <c r="D10" s="348"/>
      <c r="E10" s="349"/>
      <c r="F10" s="39"/>
      <c r="G10" s="40"/>
      <c r="H10" s="90"/>
      <c r="I10" s="72">
        <f t="shared" ref="I10:I53" si="0">J10*H10</f>
        <v>0</v>
      </c>
      <c r="J10" s="71">
        <v>0</v>
      </c>
      <c r="L10" s="310"/>
      <c r="M10" s="311" t="s">
        <v>74</v>
      </c>
      <c r="N10" s="312">
        <v>0</v>
      </c>
      <c r="O10" s="313"/>
      <c r="Q10" s="310"/>
      <c r="R10" s="311" t="s">
        <v>74</v>
      </c>
      <c r="S10" s="312">
        <v>0</v>
      </c>
      <c r="T10" s="313"/>
      <c r="V10" s="17" t="s">
        <v>74</v>
      </c>
      <c r="W10" s="104"/>
      <c r="Y10" s="190" t="s">
        <v>349</v>
      </c>
      <c r="Z10" s="331">
        <v>35</v>
      </c>
    </row>
    <row r="11" spans="1:26">
      <c r="A11" s="302" t="s">
        <v>136</v>
      </c>
      <c r="B11" s="303"/>
      <c r="C11" s="303"/>
      <c r="D11" s="303"/>
      <c r="E11" s="304"/>
      <c r="F11" s="185" t="s">
        <v>276</v>
      </c>
      <c r="G11" s="40"/>
      <c r="H11" s="91">
        <v>3</v>
      </c>
      <c r="I11" s="72">
        <f t="shared" si="0"/>
        <v>102</v>
      </c>
      <c r="J11" s="74">
        <f>LOOKUP(F11,Y10:Y18,Z10:Z18)</f>
        <v>34</v>
      </c>
      <c r="L11" s="105" t="s">
        <v>70</v>
      </c>
      <c r="M11" s="167" t="s">
        <v>198</v>
      </c>
      <c r="N11" s="314">
        <v>33</v>
      </c>
      <c r="O11" s="314">
        <v>2.2000000000000002</v>
      </c>
      <c r="Q11" s="109" t="s">
        <v>22</v>
      </c>
      <c r="R11" s="175" t="s">
        <v>217</v>
      </c>
      <c r="S11" s="294">
        <v>95</v>
      </c>
      <c r="T11" s="314">
        <v>3.6</v>
      </c>
      <c r="V11" s="18" t="s">
        <v>104</v>
      </c>
      <c r="W11" s="104">
        <v>0.5</v>
      </c>
      <c r="Y11" s="190" t="s">
        <v>236</v>
      </c>
      <c r="Z11" s="186">
        <v>33</v>
      </c>
    </row>
    <row r="12" spans="1:26">
      <c r="A12" s="347" t="s">
        <v>139</v>
      </c>
      <c r="B12" s="348"/>
      <c r="C12" s="348"/>
      <c r="D12" s="348"/>
      <c r="E12" s="349"/>
      <c r="F12" s="39"/>
      <c r="G12" s="40"/>
      <c r="H12" s="90"/>
      <c r="I12" s="72">
        <f t="shared" si="0"/>
        <v>0</v>
      </c>
      <c r="J12" s="71">
        <v>50</v>
      </c>
      <c r="L12" s="105" t="s">
        <v>70</v>
      </c>
      <c r="M12" s="167" t="s">
        <v>199</v>
      </c>
      <c r="N12" s="314">
        <v>46</v>
      </c>
      <c r="O12" s="314">
        <v>3.8</v>
      </c>
      <c r="Q12" s="109" t="s">
        <v>24</v>
      </c>
      <c r="R12" s="175" t="s">
        <v>218</v>
      </c>
      <c r="S12" s="294">
        <v>95</v>
      </c>
      <c r="T12" s="314">
        <v>3.6</v>
      </c>
      <c r="V12" s="18" t="s">
        <v>105</v>
      </c>
      <c r="W12" s="104">
        <v>0.5</v>
      </c>
      <c r="Y12" s="190" t="s">
        <v>276</v>
      </c>
      <c r="Z12" s="332">
        <v>34</v>
      </c>
    </row>
    <row r="13" spans="1:26">
      <c r="A13" s="347" t="s">
        <v>140</v>
      </c>
      <c r="B13" s="348"/>
      <c r="C13" s="348"/>
      <c r="D13" s="348"/>
      <c r="E13" s="349"/>
      <c r="F13" s="39"/>
      <c r="G13" s="40"/>
      <c r="H13" s="90"/>
      <c r="I13" s="72">
        <f t="shared" si="0"/>
        <v>0</v>
      </c>
      <c r="J13" s="71">
        <v>50</v>
      </c>
      <c r="L13" s="110" t="s">
        <v>67</v>
      </c>
      <c r="M13" s="167" t="s">
        <v>200</v>
      </c>
      <c r="N13" s="314">
        <v>48</v>
      </c>
      <c r="O13" s="314">
        <v>11</v>
      </c>
      <c r="P13" s="1"/>
      <c r="Q13" s="109" t="s">
        <v>27</v>
      </c>
      <c r="R13" s="175" t="s">
        <v>219</v>
      </c>
      <c r="S13" s="294">
        <v>110</v>
      </c>
      <c r="T13" s="314">
        <v>3.6</v>
      </c>
      <c r="V13" s="18" t="s">
        <v>106</v>
      </c>
      <c r="W13" s="104">
        <v>0.5</v>
      </c>
      <c r="Y13" s="190" t="s">
        <v>238</v>
      </c>
      <c r="Z13" s="332">
        <v>65</v>
      </c>
    </row>
    <row r="14" spans="1:26">
      <c r="A14" s="347" t="s">
        <v>141</v>
      </c>
      <c r="B14" s="348"/>
      <c r="C14" s="348"/>
      <c r="D14" s="348"/>
      <c r="E14" s="349"/>
      <c r="F14" s="87" t="s">
        <v>254</v>
      </c>
      <c r="G14" s="40"/>
      <c r="H14" s="91">
        <v>10</v>
      </c>
      <c r="I14" s="72">
        <f t="shared" si="0"/>
        <v>9</v>
      </c>
      <c r="J14" s="74">
        <f>LOOKUP(F14,L48:L69,M48:M69)</f>
        <v>0.9</v>
      </c>
      <c r="K14" s="2"/>
      <c r="L14" s="109" t="s">
        <v>22</v>
      </c>
      <c r="M14" s="157" t="s">
        <v>201</v>
      </c>
      <c r="N14" s="314">
        <v>50</v>
      </c>
      <c r="O14" s="314">
        <v>26</v>
      </c>
      <c r="P14" s="1"/>
      <c r="Q14" s="105" t="s">
        <v>29</v>
      </c>
      <c r="R14" s="175" t="s">
        <v>220</v>
      </c>
      <c r="S14" s="294">
        <v>150</v>
      </c>
      <c r="T14" s="314">
        <v>7.7</v>
      </c>
      <c r="V14" s="18" t="s">
        <v>107</v>
      </c>
      <c r="W14" s="104">
        <v>0.5</v>
      </c>
      <c r="Y14" s="190" t="s">
        <v>239</v>
      </c>
      <c r="Z14" s="332">
        <v>23</v>
      </c>
    </row>
    <row r="15" spans="1:26" ht="13.8" thickBot="1">
      <c r="A15" s="21"/>
      <c r="B15" s="22"/>
      <c r="C15" s="22"/>
      <c r="D15" s="22"/>
      <c r="E15" s="22"/>
      <c r="F15" s="61"/>
      <c r="G15" s="22"/>
      <c r="H15" s="92"/>
      <c r="I15" s="72">
        <f t="shared" si="0"/>
        <v>0</v>
      </c>
      <c r="J15" s="75"/>
      <c r="L15" s="109" t="s">
        <v>24</v>
      </c>
      <c r="M15" s="157" t="s">
        <v>202</v>
      </c>
      <c r="N15" s="314">
        <v>56</v>
      </c>
      <c r="O15" s="314">
        <v>36</v>
      </c>
      <c r="P15" s="1"/>
      <c r="Q15" s="111" t="s">
        <v>31</v>
      </c>
      <c r="R15" s="176" t="s">
        <v>221</v>
      </c>
      <c r="S15" s="315">
        <v>150</v>
      </c>
      <c r="T15" s="316">
        <v>7.7</v>
      </c>
      <c r="V15" s="18" t="s">
        <v>108</v>
      </c>
      <c r="W15" s="104">
        <v>0.6</v>
      </c>
      <c r="Y15" s="190" t="s">
        <v>240</v>
      </c>
      <c r="Z15" s="332">
        <v>15.55</v>
      </c>
    </row>
    <row r="16" spans="1:26" ht="13.8" thickBot="1">
      <c r="A16" s="369" t="s">
        <v>360</v>
      </c>
      <c r="B16" s="348"/>
      <c r="C16" s="348"/>
      <c r="D16" s="348"/>
      <c r="E16" s="349"/>
      <c r="F16" s="87"/>
      <c r="G16" s="40"/>
      <c r="H16" s="90">
        <v>1</v>
      </c>
      <c r="I16" s="72">
        <f t="shared" si="0"/>
        <v>355</v>
      </c>
      <c r="J16" s="76">
        <v>355</v>
      </c>
      <c r="L16" s="111" t="s">
        <v>27</v>
      </c>
      <c r="M16" s="158" t="s">
        <v>203</v>
      </c>
      <c r="N16" s="316">
        <v>90</v>
      </c>
      <c r="O16" s="316">
        <v>70</v>
      </c>
      <c r="P16" s="1"/>
      <c r="R16" s="114"/>
      <c r="S16" s="317"/>
      <c r="T16" s="317"/>
      <c r="U16" s="1"/>
      <c r="V16" s="18" t="s">
        <v>109</v>
      </c>
      <c r="W16" s="104">
        <v>0.7</v>
      </c>
      <c r="X16" s="6"/>
      <c r="Y16" s="190" t="s">
        <v>241</v>
      </c>
      <c r="Z16" s="332">
        <v>15.55</v>
      </c>
    </row>
    <row r="17" spans="1:26" ht="13.8" thickBot="1">
      <c r="A17" s="302"/>
      <c r="B17" s="303"/>
      <c r="C17" s="303"/>
      <c r="D17" s="303"/>
      <c r="E17" s="304"/>
      <c r="F17" s="39"/>
      <c r="G17" s="40"/>
      <c r="H17" s="90"/>
      <c r="I17" s="72">
        <f t="shared" si="0"/>
        <v>0</v>
      </c>
      <c r="J17" s="71"/>
      <c r="P17" s="116"/>
      <c r="Q17" s="1"/>
      <c r="R17" s="1"/>
      <c r="V17" s="18" t="s">
        <v>110</v>
      </c>
      <c r="W17" s="104">
        <v>0.8</v>
      </c>
      <c r="X17" s="6"/>
      <c r="Y17" s="190" t="s">
        <v>242</v>
      </c>
      <c r="Z17" s="332">
        <v>33</v>
      </c>
    </row>
    <row r="18" spans="1:26" ht="13.8" thickBot="1">
      <c r="A18" s="347" t="s">
        <v>142</v>
      </c>
      <c r="B18" s="348"/>
      <c r="C18" s="348"/>
      <c r="D18" s="348"/>
      <c r="E18" s="349"/>
      <c r="F18" s="39"/>
      <c r="G18" s="40"/>
      <c r="H18" s="90">
        <v>1</v>
      </c>
      <c r="I18" s="72">
        <f t="shared" si="0"/>
        <v>50</v>
      </c>
      <c r="J18" s="71">
        <v>50</v>
      </c>
      <c r="O18" s="1"/>
      <c r="P18" s="307"/>
      <c r="Q18" s="96" t="s">
        <v>80</v>
      </c>
      <c r="R18" s="96" t="s">
        <v>73</v>
      </c>
      <c r="S18" s="96" t="s">
        <v>17</v>
      </c>
      <c r="T18" s="96" t="s">
        <v>71</v>
      </c>
      <c r="V18" s="18" t="s">
        <v>111</v>
      </c>
      <c r="W18" s="104">
        <v>0.82</v>
      </c>
      <c r="Y18" s="191" t="s">
        <v>243</v>
      </c>
      <c r="Z18" s="333"/>
    </row>
    <row r="19" spans="1:26" ht="13.8" thickBot="1">
      <c r="A19" s="347" t="s">
        <v>143</v>
      </c>
      <c r="B19" s="348"/>
      <c r="C19" s="348"/>
      <c r="D19" s="348"/>
      <c r="E19" s="349"/>
      <c r="F19" s="39"/>
      <c r="G19" s="41"/>
      <c r="H19" s="90">
        <v>1</v>
      </c>
      <c r="I19" s="72">
        <f t="shared" si="0"/>
        <v>20</v>
      </c>
      <c r="J19" s="71">
        <v>20</v>
      </c>
      <c r="L19" s="118" t="s">
        <v>78</v>
      </c>
      <c r="M19" s="96" t="s">
        <v>17</v>
      </c>
      <c r="N19" s="96" t="s">
        <v>71</v>
      </c>
      <c r="O19" s="1"/>
      <c r="P19" s="307"/>
      <c r="Q19" s="98" t="s">
        <v>20</v>
      </c>
      <c r="R19" s="98" t="s">
        <v>190</v>
      </c>
      <c r="S19" s="98">
        <v>2011</v>
      </c>
      <c r="T19" s="98" t="s">
        <v>72</v>
      </c>
      <c r="V19" s="18" t="s">
        <v>112</v>
      </c>
      <c r="W19" s="104">
        <v>1.1000000000000001</v>
      </c>
      <c r="Y19" s="292" t="s">
        <v>227</v>
      </c>
      <c r="Z19" s="334">
        <v>4</v>
      </c>
    </row>
    <row r="20" spans="1:26" ht="13.8" thickBot="1">
      <c r="A20" s="347" t="s">
        <v>144</v>
      </c>
      <c r="B20" s="348"/>
      <c r="C20" s="348"/>
      <c r="D20" s="348"/>
      <c r="E20" s="349"/>
      <c r="F20" s="39"/>
      <c r="G20" s="40"/>
      <c r="H20" s="90">
        <v>1</v>
      </c>
      <c r="I20" s="72">
        <f t="shared" si="0"/>
        <v>50</v>
      </c>
      <c r="J20" s="71">
        <v>50</v>
      </c>
      <c r="L20" s="98" t="s">
        <v>197</v>
      </c>
      <c r="M20" s="98">
        <v>2011</v>
      </c>
      <c r="N20" s="98" t="s">
        <v>72</v>
      </c>
      <c r="O20" s="308"/>
      <c r="P20" s="318"/>
      <c r="Q20" s="310"/>
      <c r="R20" s="311" t="s">
        <v>74</v>
      </c>
      <c r="S20" s="312">
        <v>0</v>
      </c>
      <c r="T20" s="313"/>
      <c r="V20" s="18" t="s">
        <v>113</v>
      </c>
      <c r="W20" s="104">
        <v>1.65</v>
      </c>
      <c r="Y20" s="292" t="s">
        <v>228</v>
      </c>
      <c r="Z20" s="334">
        <v>7</v>
      </c>
    </row>
    <row r="21" spans="1:26" ht="13.8" thickBot="1">
      <c r="A21" s="347" t="s">
        <v>145</v>
      </c>
      <c r="B21" s="348"/>
      <c r="C21" s="348"/>
      <c r="D21" s="348"/>
      <c r="E21" s="349"/>
      <c r="F21" s="39"/>
      <c r="G21" s="40"/>
      <c r="H21" s="90">
        <v>1</v>
      </c>
      <c r="I21" s="72">
        <f t="shared" si="0"/>
        <v>30</v>
      </c>
      <c r="J21" s="71">
        <v>30</v>
      </c>
      <c r="L21" s="319" t="s">
        <v>74</v>
      </c>
      <c r="M21" s="313">
        <v>0</v>
      </c>
      <c r="N21" s="320"/>
      <c r="O21" s="1"/>
      <c r="P21" s="318"/>
      <c r="Q21" s="105" t="s">
        <v>70</v>
      </c>
      <c r="R21" s="106" t="s">
        <v>191</v>
      </c>
      <c r="S21" s="314">
        <v>7</v>
      </c>
      <c r="T21" s="314">
        <v>3</v>
      </c>
      <c r="V21" s="18" t="s">
        <v>114</v>
      </c>
      <c r="W21" s="104">
        <v>2.06</v>
      </c>
      <c r="Y21" s="293" t="s">
        <v>229</v>
      </c>
      <c r="Z21" s="332">
        <v>14</v>
      </c>
    </row>
    <row r="22" spans="1:26">
      <c r="A22" s="347" t="s">
        <v>146</v>
      </c>
      <c r="B22" s="348"/>
      <c r="C22" s="348"/>
      <c r="D22" s="348"/>
      <c r="E22" s="349"/>
      <c r="F22" s="39"/>
      <c r="G22" s="40"/>
      <c r="H22" s="90"/>
      <c r="I22" s="72">
        <f t="shared" si="0"/>
        <v>0</v>
      </c>
      <c r="J22" s="71">
        <v>20</v>
      </c>
      <c r="L22" s="319" t="s">
        <v>351</v>
      </c>
      <c r="M22" s="313">
        <v>48</v>
      </c>
      <c r="N22" s="320"/>
      <c r="P22" s="318"/>
      <c r="Q22" s="110" t="s">
        <v>67</v>
      </c>
      <c r="R22" s="106" t="s">
        <v>192</v>
      </c>
      <c r="S22" s="314">
        <v>7</v>
      </c>
      <c r="T22" s="314">
        <v>7</v>
      </c>
      <c r="V22" s="18" t="s">
        <v>115</v>
      </c>
      <c r="W22" s="104">
        <v>2.27</v>
      </c>
      <c r="Y22" s="293" t="s">
        <v>230</v>
      </c>
      <c r="Z22" s="334">
        <v>18</v>
      </c>
    </row>
    <row r="23" spans="1:26">
      <c r="A23" s="302"/>
      <c r="B23" s="303"/>
      <c r="C23" s="303"/>
      <c r="D23" s="303"/>
      <c r="E23" s="304"/>
      <c r="F23" s="39"/>
      <c r="G23" s="40"/>
      <c r="H23" s="90"/>
      <c r="I23" s="72">
        <f t="shared" si="0"/>
        <v>0</v>
      </c>
      <c r="J23" s="74"/>
      <c r="L23" s="321" t="s">
        <v>352</v>
      </c>
      <c r="M23" s="314">
        <v>52</v>
      </c>
      <c r="N23" s="314"/>
      <c r="P23" s="318"/>
      <c r="Q23" s="109" t="s">
        <v>22</v>
      </c>
      <c r="R23" s="106" t="s">
        <v>193</v>
      </c>
      <c r="S23" s="314">
        <v>10</v>
      </c>
      <c r="T23" s="314">
        <v>10</v>
      </c>
      <c r="V23" s="18"/>
      <c r="W23" s="123">
        <v>2.6</v>
      </c>
      <c r="Y23" s="293" t="s">
        <v>231</v>
      </c>
      <c r="Z23" s="334">
        <v>22</v>
      </c>
    </row>
    <row r="24" spans="1:26">
      <c r="A24" s="347" t="s">
        <v>3</v>
      </c>
      <c r="B24" s="348"/>
      <c r="C24" s="348"/>
      <c r="D24" s="348"/>
      <c r="E24" s="349"/>
      <c r="F24" s="88" t="s">
        <v>199</v>
      </c>
      <c r="G24" s="40"/>
      <c r="H24" s="90">
        <v>1</v>
      </c>
      <c r="I24" s="72">
        <f t="shared" si="0"/>
        <v>46</v>
      </c>
      <c r="J24" s="74">
        <f>LOOKUP(F24,M10:M16,N10:N16)</f>
        <v>46</v>
      </c>
      <c r="K24" s="2"/>
      <c r="L24" s="321" t="s">
        <v>233</v>
      </c>
      <c r="M24" s="314">
        <v>52</v>
      </c>
      <c r="N24" s="314"/>
      <c r="P24" s="318"/>
      <c r="Q24" s="109" t="s">
        <v>24</v>
      </c>
      <c r="R24" s="106" t="s">
        <v>194</v>
      </c>
      <c r="S24" s="314">
        <v>11</v>
      </c>
      <c r="T24" s="314">
        <v>17</v>
      </c>
      <c r="V24" s="19" t="s">
        <v>116</v>
      </c>
      <c r="W24" s="124">
        <v>1</v>
      </c>
      <c r="Y24" s="293" t="s">
        <v>232</v>
      </c>
      <c r="Z24" s="334">
        <v>33</v>
      </c>
    </row>
    <row r="25" spans="1:26" ht="13.8" thickBot="1">
      <c r="A25" s="347" t="s">
        <v>147</v>
      </c>
      <c r="B25" s="348"/>
      <c r="C25" s="348"/>
      <c r="D25" s="348"/>
      <c r="E25" s="349"/>
      <c r="F25" s="87" t="s">
        <v>74</v>
      </c>
      <c r="G25" s="40"/>
      <c r="H25" s="91"/>
      <c r="I25" s="72">
        <f t="shared" si="0"/>
        <v>0</v>
      </c>
      <c r="J25" s="74">
        <f>LOOKUP(F25,R10:R15,S10:S15)</f>
        <v>0</v>
      </c>
      <c r="K25" s="2"/>
      <c r="L25" s="321" t="s">
        <v>234</v>
      </c>
      <c r="M25" s="314">
        <v>60</v>
      </c>
      <c r="N25" s="314"/>
      <c r="Q25" s="111" t="s">
        <v>27</v>
      </c>
      <c r="R25" s="112" t="s">
        <v>195</v>
      </c>
      <c r="S25" s="316">
        <v>18</v>
      </c>
      <c r="T25" s="316">
        <v>31</v>
      </c>
      <c r="V25" s="19" t="s">
        <v>117</v>
      </c>
      <c r="W25" s="124">
        <v>1</v>
      </c>
      <c r="Y25" s="293" t="s">
        <v>226</v>
      </c>
      <c r="Z25" s="334">
        <v>0</v>
      </c>
    </row>
    <row r="26" spans="1:26">
      <c r="A26" s="347" t="s">
        <v>149</v>
      </c>
      <c r="B26" s="348"/>
      <c r="C26" s="348"/>
      <c r="D26" s="348"/>
      <c r="E26" s="349"/>
      <c r="F26" s="87" t="s">
        <v>234</v>
      </c>
      <c r="G26" s="40"/>
      <c r="H26" s="91">
        <v>1</v>
      </c>
      <c r="I26" s="72">
        <f t="shared" si="0"/>
        <v>60</v>
      </c>
      <c r="J26" s="74">
        <f>LOOKUP(F26,L21:L26,M21:M26)</f>
        <v>60</v>
      </c>
      <c r="K26" s="5"/>
      <c r="L26" s="321" t="s">
        <v>206</v>
      </c>
      <c r="M26" s="314">
        <v>92</v>
      </c>
      <c r="N26" s="314"/>
      <c r="V26" s="19" t="s">
        <v>118</v>
      </c>
      <c r="W26" s="124">
        <v>1</v>
      </c>
    </row>
    <row r="27" spans="1:26" ht="13.8" thickBot="1">
      <c r="A27" s="347" t="s">
        <v>148</v>
      </c>
      <c r="B27" s="348"/>
      <c r="C27" s="348"/>
      <c r="D27" s="348"/>
      <c r="E27" s="349"/>
      <c r="F27" s="87" t="s">
        <v>74</v>
      </c>
      <c r="G27" s="40"/>
      <c r="H27" s="91"/>
      <c r="I27" s="72">
        <f t="shared" si="0"/>
        <v>0</v>
      </c>
      <c r="J27" s="74">
        <f>LOOKUP(F27,R20:R25,S20:S25)</f>
        <v>0</v>
      </c>
      <c r="K27" s="2"/>
      <c r="V27" s="19" t="s">
        <v>119</v>
      </c>
      <c r="W27" s="124">
        <v>1.1000000000000001</v>
      </c>
    </row>
    <row r="28" spans="1:26">
      <c r="A28" s="347" t="s">
        <v>150</v>
      </c>
      <c r="B28" s="348"/>
      <c r="C28" s="348"/>
      <c r="D28" s="348"/>
      <c r="E28" s="349"/>
      <c r="F28" s="87"/>
      <c r="G28" s="40"/>
      <c r="H28" s="91"/>
      <c r="I28" s="72">
        <f t="shared" si="0"/>
        <v>0</v>
      </c>
      <c r="J28" s="74">
        <v>3</v>
      </c>
      <c r="K28" s="2"/>
      <c r="L28" s="15" t="s">
        <v>16</v>
      </c>
      <c r="M28" s="170" t="s">
        <v>207</v>
      </c>
      <c r="N28" s="171" t="s">
        <v>196</v>
      </c>
      <c r="O28" s="15" t="s">
        <v>19</v>
      </c>
      <c r="P28" s="307"/>
      <c r="Q28" s="118" t="s">
        <v>82</v>
      </c>
      <c r="R28" s="96" t="s">
        <v>17</v>
      </c>
      <c r="S28" s="96" t="s">
        <v>83</v>
      </c>
      <c r="V28" s="19" t="s">
        <v>120</v>
      </c>
      <c r="W28" s="124">
        <v>1.1000000000000001</v>
      </c>
    </row>
    <row r="29" spans="1:26" ht="13.8" thickBot="1">
      <c r="A29" s="302"/>
      <c r="B29" s="303"/>
      <c r="C29" s="303"/>
      <c r="D29" s="303"/>
      <c r="E29" s="304"/>
      <c r="F29" s="87"/>
      <c r="G29" s="40"/>
      <c r="H29" s="91"/>
      <c r="I29" s="72">
        <f t="shared" si="0"/>
        <v>0</v>
      </c>
      <c r="J29" s="74"/>
      <c r="K29" s="9"/>
      <c r="L29" s="16" t="s">
        <v>20</v>
      </c>
      <c r="M29" s="16" t="s">
        <v>42</v>
      </c>
      <c r="N29" s="82" t="s">
        <v>43</v>
      </c>
      <c r="O29" s="16" t="s">
        <v>18</v>
      </c>
      <c r="P29" s="307"/>
      <c r="Q29" s="98" t="s">
        <v>73</v>
      </c>
      <c r="R29" s="98"/>
      <c r="S29" s="98"/>
      <c r="V29" s="19" t="s">
        <v>121</v>
      </c>
      <c r="W29" s="124">
        <v>1.22</v>
      </c>
    </row>
    <row r="30" spans="1:26">
      <c r="A30" s="347" t="s">
        <v>151</v>
      </c>
      <c r="B30" s="348"/>
      <c r="C30" s="348"/>
      <c r="D30" s="348"/>
      <c r="E30" s="349"/>
      <c r="F30" s="87" t="s">
        <v>210</v>
      </c>
      <c r="G30" s="40"/>
      <c r="H30" s="91">
        <v>10</v>
      </c>
      <c r="I30" s="72">
        <f t="shared" si="0"/>
        <v>29.8</v>
      </c>
      <c r="J30" s="74">
        <f>LOOKUP(F30,L30:L44,M30:M44)</f>
        <v>2.98</v>
      </c>
      <c r="K30" s="8"/>
      <c r="L30" s="17" t="s">
        <v>74</v>
      </c>
      <c r="M30" s="17"/>
      <c r="N30" s="79"/>
      <c r="O30" s="17"/>
      <c r="P30" s="308"/>
      <c r="Q30" s="311" t="s">
        <v>74</v>
      </c>
      <c r="R30" s="312">
        <v>0</v>
      </c>
      <c r="S30" s="313">
        <v>0</v>
      </c>
      <c r="V30" s="19" t="s">
        <v>122</v>
      </c>
      <c r="W30" s="124">
        <v>1.37</v>
      </c>
    </row>
    <row r="31" spans="1:26">
      <c r="A31" s="347" t="s">
        <v>152</v>
      </c>
      <c r="B31" s="348"/>
      <c r="C31" s="348"/>
      <c r="D31" s="348"/>
      <c r="E31" s="349"/>
      <c r="F31" s="87" t="s">
        <v>209</v>
      </c>
      <c r="G31" s="42"/>
      <c r="H31" s="91">
        <v>10</v>
      </c>
      <c r="I31" s="72">
        <f t="shared" si="0"/>
        <v>22</v>
      </c>
      <c r="J31" s="74">
        <f>LOOKUP(F31,L30:L44,M30:M44)</f>
        <v>2.2000000000000002</v>
      </c>
      <c r="K31" s="2"/>
      <c r="L31" s="81" t="s">
        <v>208</v>
      </c>
      <c r="M31" s="123">
        <v>1.45</v>
      </c>
      <c r="N31" s="161">
        <v>10</v>
      </c>
      <c r="O31" s="17" t="s">
        <v>161</v>
      </c>
      <c r="P31" s="308"/>
      <c r="Q31" s="322" t="s">
        <v>94</v>
      </c>
      <c r="R31" s="294">
        <v>95</v>
      </c>
      <c r="S31" s="314" t="s">
        <v>84</v>
      </c>
      <c r="V31" s="19" t="s">
        <v>123</v>
      </c>
      <c r="W31" s="124">
        <v>1.75</v>
      </c>
    </row>
    <row r="32" spans="1:26">
      <c r="A32" s="347" t="s">
        <v>153</v>
      </c>
      <c r="B32" s="348"/>
      <c r="C32" s="348"/>
      <c r="D32" s="348"/>
      <c r="E32" s="349"/>
      <c r="F32" s="39">
        <v>0.7</v>
      </c>
      <c r="G32" s="40"/>
      <c r="H32" s="91">
        <v>10</v>
      </c>
      <c r="I32" s="72">
        <f t="shared" si="0"/>
        <v>36.259999999999991</v>
      </c>
      <c r="J32" s="74">
        <f>(J30+J31)*F32</f>
        <v>3.6259999999999994</v>
      </c>
      <c r="K32" s="2"/>
      <c r="L32" s="81" t="s">
        <v>209</v>
      </c>
      <c r="M32" s="123">
        <v>2.2000000000000002</v>
      </c>
      <c r="N32" s="161">
        <v>11</v>
      </c>
      <c r="O32" s="17" t="s">
        <v>21</v>
      </c>
      <c r="P32" s="308"/>
      <c r="Q32" s="322" t="s">
        <v>95</v>
      </c>
      <c r="R32" s="294">
        <v>95</v>
      </c>
      <c r="S32" s="314" t="s">
        <v>84</v>
      </c>
      <c r="V32" s="19" t="s">
        <v>124</v>
      </c>
      <c r="W32" s="124">
        <v>2.31</v>
      </c>
    </row>
    <row r="33" spans="1:24">
      <c r="A33" s="347" t="s">
        <v>154</v>
      </c>
      <c r="B33" s="348"/>
      <c r="C33" s="348"/>
      <c r="D33" s="348"/>
      <c r="E33" s="349"/>
      <c r="F33" s="87" t="s">
        <v>117</v>
      </c>
      <c r="G33" s="40"/>
      <c r="H33" s="91">
        <v>10</v>
      </c>
      <c r="I33" s="72">
        <f t="shared" si="0"/>
        <v>10</v>
      </c>
      <c r="J33" s="74">
        <f>LOOKUP(F33,V10:V44,W10:W44)</f>
        <v>1</v>
      </c>
      <c r="K33" s="2"/>
      <c r="L33" s="80" t="s">
        <v>210</v>
      </c>
      <c r="M33" s="123">
        <v>2.98</v>
      </c>
      <c r="N33" s="161">
        <v>11</v>
      </c>
      <c r="O33" s="17" t="s">
        <v>23</v>
      </c>
      <c r="P33" s="308"/>
      <c r="Q33" s="322" t="s">
        <v>96</v>
      </c>
      <c r="R33" s="294">
        <v>50</v>
      </c>
      <c r="S33" s="314" t="s">
        <v>85</v>
      </c>
      <c r="V33" s="19" t="s">
        <v>125</v>
      </c>
      <c r="W33" s="124">
        <v>3.12</v>
      </c>
    </row>
    <row r="34" spans="1:24">
      <c r="A34" s="347"/>
      <c r="B34" s="348"/>
      <c r="C34" s="348"/>
      <c r="D34" s="348"/>
      <c r="E34" s="349"/>
      <c r="F34" s="39"/>
      <c r="G34" s="40"/>
      <c r="H34" s="91"/>
      <c r="I34" s="72">
        <f t="shared" si="0"/>
        <v>0</v>
      </c>
      <c r="J34" s="74"/>
      <c r="K34" s="2"/>
      <c r="L34" s="80" t="s">
        <v>211</v>
      </c>
      <c r="M34" s="123">
        <v>3.65</v>
      </c>
      <c r="N34" s="161">
        <v>11</v>
      </c>
      <c r="O34" s="17" t="s">
        <v>25</v>
      </c>
      <c r="P34" s="308"/>
      <c r="Q34" s="322" t="s">
        <v>97</v>
      </c>
      <c r="R34" s="294">
        <v>55</v>
      </c>
      <c r="S34" s="314" t="s">
        <v>85</v>
      </c>
      <c r="V34" s="19" t="s">
        <v>126</v>
      </c>
      <c r="W34" s="124">
        <v>3.86</v>
      </c>
    </row>
    <row r="35" spans="1:24">
      <c r="A35" s="347" t="s">
        <v>141</v>
      </c>
      <c r="B35" s="348"/>
      <c r="C35" s="348"/>
      <c r="D35" s="348"/>
      <c r="E35" s="349"/>
      <c r="F35" s="87" t="s">
        <v>255</v>
      </c>
      <c r="G35" s="40"/>
      <c r="H35" s="91">
        <v>30</v>
      </c>
      <c r="I35" s="72">
        <f t="shared" si="0"/>
        <v>30</v>
      </c>
      <c r="J35" s="74">
        <f>LOOKUP(F35,L48:L69,M48:M69)</f>
        <v>1</v>
      </c>
      <c r="K35" s="2"/>
      <c r="L35" s="80" t="s">
        <v>212</v>
      </c>
      <c r="M35" s="123">
        <v>4.47</v>
      </c>
      <c r="N35" s="161">
        <v>16</v>
      </c>
      <c r="O35" s="17" t="s">
        <v>26</v>
      </c>
      <c r="P35" s="308"/>
      <c r="Q35" s="322" t="s">
        <v>98</v>
      </c>
      <c r="R35" s="294">
        <v>76</v>
      </c>
      <c r="S35" s="314" t="s">
        <v>85</v>
      </c>
      <c r="V35" s="19" t="s">
        <v>127</v>
      </c>
      <c r="W35" s="124">
        <v>6.6</v>
      </c>
    </row>
    <row r="36" spans="1:24">
      <c r="A36" s="347" t="s">
        <v>155</v>
      </c>
      <c r="B36" s="348"/>
      <c r="C36" s="348"/>
      <c r="D36" s="348"/>
      <c r="E36" s="349"/>
      <c r="F36" s="87" t="s">
        <v>256</v>
      </c>
      <c r="G36" s="40"/>
      <c r="H36" s="91">
        <v>30</v>
      </c>
      <c r="I36" s="72">
        <f t="shared" si="0"/>
        <v>25.5</v>
      </c>
      <c r="J36" s="74">
        <f>LOOKUP(F36,L48:L69,M48:M69)</f>
        <v>0.85</v>
      </c>
      <c r="K36" s="2"/>
      <c r="L36" s="80" t="s">
        <v>213</v>
      </c>
      <c r="M36" s="123">
        <v>5.2</v>
      </c>
      <c r="N36" s="161">
        <v>18</v>
      </c>
      <c r="O36" s="17" t="s">
        <v>28</v>
      </c>
      <c r="P36" s="308"/>
      <c r="Q36" s="322" t="s">
        <v>91</v>
      </c>
      <c r="R36" s="294">
        <v>99</v>
      </c>
      <c r="S36" s="314" t="s">
        <v>85</v>
      </c>
      <c r="V36" s="19" t="s">
        <v>128</v>
      </c>
      <c r="W36" s="123">
        <v>6.6</v>
      </c>
    </row>
    <row r="37" spans="1:24">
      <c r="A37" s="347" t="s">
        <v>156</v>
      </c>
      <c r="B37" s="348"/>
      <c r="C37" s="348"/>
      <c r="D37" s="348"/>
      <c r="E37" s="349"/>
      <c r="F37" s="87" t="s">
        <v>75</v>
      </c>
      <c r="G37" s="40"/>
      <c r="H37" s="91">
        <v>10</v>
      </c>
      <c r="I37" s="72">
        <f t="shared" si="0"/>
        <v>2.5</v>
      </c>
      <c r="J37" s="74">
        <f>LOOKUP(F37,N48:N51,O48:O51)</f>
        <v>0.25</v>
      </c>
      <c r="L37" s="80" t="s">
        <v>214</v>
      </c>
      <c r="M37" s="123">
        <v>6.5</v>
      </c>
      <c r="N37" s="161">
        <v>25</v>
      </c>
      <c r="O37" s="17" t="s">
        <v>30</v>
      </c>
      <c r="P37" s="308"/>
      <c r="Q37" s="322" t="s">
        <v>92</v>
      </c>
      <c r="R37" s="294" t="s">
        <v>74</v>
      </c>
      <c r="S37" s="314" t="s">
        <v>85</v>
      </c>
      <c r="V37" s="18"/>
      <c r="W37" s="124">
        <v>8</v>
      </c>
    </row>
    <row r="38" spans="1:24">
      <c r="A38" s="347" t="s">
        <v>157</v>
      </c>
      <c r="B38" s="348"/>
      <c r="C38" s="348"/>
      <c r="D38" s="348"/>
      <c r="E38" s="349"/>
      <c r="F38" s="89" t="s">
        <v>74</v>
      </c>
      <c r="G38" s="301"/>
      <c r="H38" s="91"/>
      <c r="I38" s="72">
        <f t="shared" si="0"/>
        <v>0</v>
      </c>
      <c r="J38" s="74">
        <f>LOOKUP(F38,N52:N54,O52:O54)</f>
        <v>0</v>
      </c>
      <c r="L38" s="80" t="s">
        <v>244</v>
      </c>
      <c r="M38" s="123">
        <v>9.82</v>
      </c>
      <c r="N38" s="161">
        <v>35</v>
      </c>
      <c r="O38" s="17" t="s">
        <v>32</v>
      </c>
      <c r="P38" s="308"/>
      <c r="Q38" s="322" t="s">
        <v>93</v>
      </c>
      <c r="R38" s="294">
        <v>229</v>
      </c>
      <c r="S38" s="314" t="s">
        <v>85</v>
      </c>
      <c r="V38" s="18" t="s">
        <v>129</v>
      </c>
      <c r="W38" s="124">
        <v>3.42</v>
      </c>
    </row>
    <row r="39" spans="1:24">
      <c r="A39" s="302"/>
      <c r="B39" s="303"/>
      <c r="C39" s="303"/>
      <c r="D39" s="303"/>
      <c r="E39" s="304"/>
      <c r="F39" s="43"/>
      <c r="G39" s="301"/>
      <c r="H39" s="91"/>
      <c r="I39" s="72">
        <f t="shared" si="0"/>
        <v>0</v>
      </c>
      <c r="J39" s="74"/>
      <c r="L39" s="80" t="s">
        <v>245</v>
      </c>
      <c r="M39" s="123">
        <v>11.53</v>
      </c>
      <c r="N39" s="161">
        <v>46</v>
      </c>
      <c r="O39" s="17" t="s">
        <v>33</v>
      </c>
      <c r="P39" s="308"/>
      <c r="Q39" s="322" t="s">
        <v>86</v>
      </c>
      <c r="R39" s="294">
        <v>351</v>
      </c>
      <c r="S39" s="314" t="s">
        <v>85</v>
      </c>
      <c r="V39" s="18" t="s">
        <v>130</v>
      </c>
      <c r="W39" s="124">
        <v>4.2699999999999996</v>
      </c>
    </row>
    <row r="40" spans="1:24">
      <c r="A40" s="347" t="s">
        <v>5</v>
      </c>
      <c r="B40" s="348"/>
      <c r="C40" s="348"/>
      <c r="D40" s="348"/>
      <c r="E40" s="349"/>
      <c r="F40" s="89" t="s">
        <v>74</v>
      </c>
      <c r="G40" s="44"/>
      <c r="H40" s="90"/>
      <c r="I40" s="72">
        <f t="shared" si="0"/>
        <v>0</v>
      </c>
      <c r="J40" s="74">
        <f>LOOKUP(F40,Q30:Q43,R30:R43)</f>
        <v>0</v>
      </c>
      <c r="L40" s="80" t="s">
        <v>246</v>
      </c>
      <c r="M40" s="123">
        <v>20.96</v>
      </c>
      <c r="N40" s="161">
        <v>68</v>
      </c>
      <c r="O40" s="17" t="s">
        <v>34</v>
      </c>
      <c r="P40" s="308"/>
      <c r="Q40" s="322" t="s">
        <v>87</v>
      </c>
      <c r="R40" s="294">
        <v>450</v>
      </c>
      <c r="S40" s="314" t="s">
        <v>85</v>
      </c>
      <c r="V40" s="18" t="s">
        <v>131</v>
      </c>
      <c r="W40" s="124">
        <v>5.2</v>
      </c>
    </row>
    <row r="41" spans="1:24">
      <c r="A41" s="347" t="s">
        <v>5</v>
      </c>
      <c r="B41" s="348"/>
      <c r="C41" s="348"/>
      <c r="D41" s="348"/>
      <c r="E41" s="349"/>
      <c r="F41" s="89" t="s">
        <v>74</v>
      </c>
      <c r="G41" s="44"/>
      <c r="H41" s="90"/>
      <c r="I41" s="72">
        <f t="shared" si="0"/>
        <v>0</v>
      </c>
      <c r="J41" s="74">
        <f>LOOKUP(F41,Q30:Q43,R30:R43)</f>
        <v>0</v>
      </c>
      <c r="L41" s="80" t="s">
        <v>247</v>
      </c>
      <c r="M41" s="123">
        <v>32.9</v>
      </c>
      <c r="N41" s="161">
        <v>94</v>
      </c>
      <c r="O41" s="17" t="s">
        <v>35</v>
      </c>
      <c r="P41" s="308"/>
      <c r="Q41" s="322" t="s">
        <v>88</v>
      </c>
      <c r="R41" s="294">
        <v>526</v>
      </c>
      <c r="S41" s="314" t="s">
        <v>85</v>
      </c>
      <c r="V41" s="18" t="s">
        <v>132</v>
      </c>
      <c r="W41" s="124">
        <v>6.4</v>
      </c>
    </row>
    <row r="42" spans="1:24">
      <c r="A42" s="347" t="s">
        <v>5</v>
      </c>
      <c r="B42" s="348"/>
      <c r="C42" s="348"/>
      <c r="D42" s="348"/>
      <c r="E42" s="349"/>
      <c r="F42" s="89" t="s">
        <v>74</v>
      </c>
      <c r="G42" s="44"/>
      <c r="H42" s="91"/>
      <c r="I42" s="72">
        <f t="shared" si="0"/>
        <v>0</v>
      </c>
      <c r="J42" s="74">
        <f>LOOKUP(F42,Q30:Q43,R30:R43)</f>
        <v>0</v>
      </c>
      <c r="L42" s="80" t="s">
        <v>248</v>
      </c>
      <c r="M42" s="123">
        <v>48.73</v>
      </c>
      <c r="N42" s="161">
        <v>119</v>
      </c>
      <c r="O42" s="17" t="s">
        <v>36</v>
      </c>
      <c r="P42" s="308"/>
      <c r="Q42" s="322" t="s">
        <v>89</v>
      </c>
      <c r="R42" s="294">
        <v>233</v>
      </c>
      <c r="S42" s="314" t="s">
        <v>85</v>
      </c>
      <c r="V42" s="18" t="s">
        <v>133</v>
      </c>
      <c r="W42" s="124">
        <v>6.7</v>
      </c>
    </row>
    <row r="43" spans="1:24">
      <c r="A43" s="347" t="s">
        <v>181</v>
      </c>
      <c r="B43" s="348"/>
      <c r="C43" s="348"/>
      <c r="D43" s="348"/>
      <c r="E43" s="349"/>
      <c r="F43" s="89" t="s">
        <v>74</v>
      </c>
      <c r="G43" s="44"/>
      <c r="H43" s="91"/>
      <c r="I43" s="152">
        <f t="shared" si="0"/>
        <v>0</v>
      </c>
      <c r="J43" s="153">
        <f>LOOKUP(F43,Q48:Q51,R48:R51)</f>
        <v>0</v>
      </c>
      <c r="L43" s="80" t="s">
        <v>249</v>
      </c>
      <c r="M43" s="294">
        <v>56.78</v>
      </c>
      <c r="N43" s="295"/>
      <c r="O43" s="17" t="s">
        <v>44</v>
      </c>
      <c r="P43" s="308"/>
      <c r="Q43" s="322" t="s">
        <v>90</v>
      </c>
      <c r="R43" s="294">
        <v>417</v>
      </c>
      <c r="S43" s="314" t="s">
        <v>85</v>
      </c>
      <c r="V43" s="18" t="s">
        <v>134</v>
      </c>
      <c r="W43" s="124">
        <v>7.5</v>
      </c>
    </row>
    <row r="44" spans="1:24" ht="13.8" thickBot="1">
      <c r="A44" s="347" t="s">
        <v>182</v>
      </c>
      <c r="B44" s="348"/>
      <c r="C44" s="348"/>
      <c r="D44" s="348"/>
      <c r="E44" s="349"/>
      <c r="F44" s="89" t="s">
        <v>74</v>
      </c>
      <c r="G44" s="44"/>
      <c r="H44" s="91"/>
      <c r="I44" s="152">
        <f t="shared" si="0"/>
        <v>0</v>
      </c>
      <c r="J44" s="153">
        <f>LOOKUP(F44,Q55:Q58,R55:R58)</f>
        <v>0</v>
      </c>
      <c r="L44" s="83" t="s">
        <v>250</v>
      </c>
      <c r="M44" s="160">
        <v>65.02</v>
      </c>
      <c r="N44" s="84"/>
      <c r="O44" s="296" t="s">
        <v>37</v>
      </c>
      <c r="V44" s="11" t="s">
        <v>135</v>
      </c>
      <c r="W44" s="125">
        <v>10.71</v>
      </c>
    </row>
    <row r="45" spans="1:24" ht="13.8" thickBot="1">
      <c r="A45" s="347" t="s">
        <v>183</v>
      </c>
      <c r="B45" s="348"/>
      <c r="C45" s="348"/>
      <c r="D45" s="348"/>
      <c r="E45" s="349"/>
      <c r="F45" s="89" t="s">
        <v>74</v>
      </c>
      <c r="G45" s="44"/>
      <c r="H45" s="91"/>
      <c r="I45" s="152">
        <f t="shared" si="0"/>
        <v>0</v>
      </c>
      <c r="J45" s="153">
        <f>LOOKUP(F45,Q62:Q65,R62:R65)</f>
        <v>0</v>
      </c>
    </row>
    <row r="46" spans="1:24">
      <c r="A46" s="347" t="s">
        <v>184</v>
      </c>
      <c r="B46" s="348"/>
      <c r="C46" s="348"/>
      <c r="D46" s="348"/>
      <c r="E46" s="349"/>
      <c r="F46" s="43"/>
      <c r="G46" s="44"/>
      <c r="H46" s="91"/>
      <c r="I46" s="152">
        <f t="shared" si="0"/>
        <v>0</v>
      </c>
      <c r="J46" s="153">
        <v>60</v>
      </c>
      <c r="L46" s="306" t="s">
        <v>38</v>
      </c>
      <c r="M46" s="127"/>
      <c r="N46" s="306" t="s">
        <v>38</v>
      </c>
      <c r="O46" s="127"/>
      <c r="P46" s="1"/>
      <c r="Q46" s="306" t="s">
        <v>162</v>
      </c>
      <c r="R46" s="127"/>
      <c r="V46" s="365" t="s">
        <v>163</v>
      </c>
      <c r="W46" s="366"/>
    </row>
    <row r="47" spans="1:24" ht="13.8" thickBot="1">
      <c r="A47" s="347" t="s">
        <v>185</v>
      </c>
      <c r="B47" s="348"/>
      <c r="C47" s="348"/>
      <c r="D47" s="348"/>
      <c r="E47" s="349"/>
      <c r="F47" s="43" t="s">
        <v>74</v>
      </c>
      <c r="G47" s="44"/>
      <c r="H47" s="91"/>
      <c r="I47" s="152">
        <f t="shared" si="0"/>
        <v>0</v>
      </c>
      <c r="J47" s="153">
        <f>LOOKUP(F47,V56:V58,W56:W58)</f>
        <v>0</v>
      </c>
      <c r="L47" s="128" t="s">
        <v>39</v>
      </c>
      <c r="M47" s="129" t="s">
        <v>215</v>
      </c>
      <c r="N47" s="128" t="s">
        <v>39</v>
      </c>
      <c r="O47" s="129" t="s">
        <v>216</v>
      </c>
      <c r="Q47" s="128" t="s">
        <v>164</v>
      </c>
      <c r="R47" s="129" t="s">
        <v>40</v>
      </c>
      <c r="V47" s="128" t="s">
        <v>164</v>
      </c>
      <c r="W47" s="129" t="s">
        <v>40</v>
      </c>
    </row>
    <row r="48" spans="1:24">
      <c r="A48" s="302"/>
      <c r="B48" s="303"/>
      <c r="C48" s="303"/>
      <c r="D48" s="303"/>
      <c r="E48" s="304"/>
      <c r="F48" s="39"/>
      <c r="G48" s="40"/>
      <c r="H48" s="91"/>
      <c r="I48" s="152">
        <f t="shared" si="0"/>
        <v>0</v>
      </c>
      <c r="J48" s="153"/>
      <c r="L48" s="323" t="s">
        <v>74</v>
      </c>
      <c r="M48" s="131">
        <v>0</v>
      </c>
      <c r="N48" s="324" t="s">
        <v>74</v>
      </c>
      <c r="O48" s="133">
        <v>0</v>
      </c>
      <c r="Q48" s="324" t="s">
        <v>74</v>
      </c>
      <c r="R48" s="133">
        <v>0</v>
      </c>
      <c r="V48" s="311" t="s">
        <v>74</v>
      </c>
      <c r="W48" s="325">
        <v>0</v>
      </c>
      <c r="X48" s="135" t="s">
        <v>74</v>
      </c>
    </row>
    <row r="49" spans="1:24">
      <c r="A49" s="302" t="s">
        <v>103</v>
      </c>
      <c r="B49" s="303"/>
      <c r="C49" s="303"/>
      <c r="D49" s="303"/>
      <c r="E49" s="304"/>
      <c r="F49" s="87" t="s">
        <v>165</v>
      </c>
      <c r="G49" s="154" t="s">
        <v>74</v>
      </c>
      <c r="H49" s="91">
        <v>1</v>
      </c>
      <c r="I49" s="152">
        <f t="shared" si="0"/>
        <v>115</v>
      </c>
      <c r="J49" s="153">
        <f>LOOKUP(F49,V48:V52,W48:W52)</f>
        <v>115</v>
      </c>
      <c r="L49" s="326" t="s">
        <v>46</v>
      </c>
      <c r="M49" s="162">
        <v>0.6</v>
      </c>
      <c r="N49" s="138" t="s">
        <v>75</v>
      </c>
      <c r="O49" s="163">
        <v>0.25</v>
      </c>
      <c r="Q49" s="140" t="s">
        <v>4</v>
      </c>
      <c r="R49" s="139">
        <v>20</v>
      </c>
      <c r="V49" s="141" t="s">
        <v>165</v>
      </c>
      <c r="W49" s="327">
        <v>115</v>
      </c>
      <c r="X49" s="135" t="s">
        <v>223</v>
      </c>
    </row>
    <row r="50" spans="1:24">
      <c r="A50" s="302" t="s">
        <v>187</v>
      </c>
      <c r="B50" s="303"/>
      <c r="C50" s="303"/>
      <c r="D50" s="303"/>
      <c r="E50" s="304"/>
      <c r="F50" s="87" t="s">
        <v>74</v>
      </c>
      <c r="G50" s="41"/>
      <c r="H50" s="91"/>
      <c r="I50" s="152">
        <f t="shared" si="0"/>
        <v>0</v>
      </c>
      <c r="J50" s="153">
        <f>LOOKUP(F50,Q69:Q74,R69:R74)</f>
        <v>0</v>
      </c>
      <c r="L50" s="326" t="s">
        <v>47</v>
      </c>
      <c r="M50" s="163">
        <v>0.85</v>
      </c>
      <c r="N50" s="140" t="s">
        <v>77</v>
      </c>
      <c r="O50" s="162">
        <v>0.6</v>
      </c>
      <c r="Q50" s="140" t="s">
        <v>167</v>
      </c>
      <c r="R50" s="137">
        <v>20</v>
      </c>
      <c r="V50" s="141" t="s">
        <v>168</v>
      </c>
      <c r="W50" s="327">
        <v>365</v>
      </c>
      <c r="X50" s="135" t="s">
        <v>224</v>
      </c>
    </row>
    <row r="51" spans="1:24" ht="13.8" thickBot="1">
      <c r="A51" s="302" t="s">
        <v>102</v>
      </c>
      <c r="B51" s="303"/>
      <c r="C51" s="303"/>
      <c r="D51" s="303"/>
      <c r="E51" s="304"/>
      <c r="F51" s="39"/>
      <c r="G51" s="40"/>
      <c r="H51" s="91">
        <v>1</v>
      </c>
      <c r="I51" s="72">
        <f t="shared" si="0"/>
        <v>70</v>
      </c>
      <c r="J51" s="73">
        <v>70</v>
      </c>
      <c r="L51" s="326" t="s">
        <v>48</v>
      </c>
      <c r="M51" s="163">
        <v>1</v>
      </c>
      <c r="N51" s="143" t="s">
        <v>76</v>
      </c>
      <c r="O51" s="164">
        <v>1.7</v>
      </c>
      <c r="Q51" s="143" t="s">
        <v>169</v>
      </c>
      <c r="R51" s="144">
        <v>150</v>
      </c>
      <c r="V51" s="146" t="s">
        <v>170</v>
      </c>
      <c r="W51" s="327">
        <v>150</v>
      </c>
      <c r="X51" s="135" t="s">
        <v>166</v>
      </c>
    </row>
    <row r="52" spans="1:24" ht="13.8" thickBot="1">
      <c r="A52" s="20"/>
      <c r="B52" s="20"/>
      <c r="C52" s="20"/>
      <c r="D52" s="20"/>
      <c r="E52" s="20"/>
      <c r="F52" s="45"/>
      <c r="G52" s="45"/>
      <c r="H52" s="92"/>
      <c r="I52" s="72">
        <f t="shared" si="0"/>
        <v>0</v>
      </c>
      <c r="J52" s="77"/>
      <c r="K52" s="10"/>
      <c r="L52" s="326" t="s">
        <v>49</v>
      </c>
      <c r="M52" s="163">
        <v>1.65</v>
      </c>
      <c r="N52" s="324" t="s">
        <v>74</v>
      </c>
      <c r="O52" s="166">
        <v>0</v>
      </c>
      <c r="V52" s="147" t="s">
        <v>171</v>
      </c>
      <c r="W52" s="327">
        <v>400</v>
      </c>
      <c r="X52" s="135" t="s">
        <v>225</v>
      </c>
    </row>
    <row r="53" spans="1:24" ht="13.8" thickBot="1">
      <c r="A53" s="302" t="s">
        <v>159</v>
      </c>
      <c r="B53" s="303"/>
      <c r="C53" s="303"/>
      <c r="D53" s="303"/>
      <c r="E53" s="304"/>
      <c r="F53" s="39"/>
      <c r="G53" s="40"/>
      <c r="H53" s="91">
        <v>1</v>
      </c>
      <c r="I53" s="72">
        <f t="shared" si="0"/>
        <v>50</v>
      </c>
      <c r="J53" s="74">
        <v>50</v>
      </c>
      <c r="K53" s="3"/>
      <c r="L53" s="326" t="s">
        <v>50</v>
      </c>
      <c r="M53" s="163">
        <v>3.06</v>
      </c>
      <c r="N53" s="148" t="s">
        <v>66</v>
      </c>
      <c r="O53" s="162">
        <v>0.6</v>
      </c>
      <c r="Q53" s="306" t="s">
        <v>172</v>
      </c>
      <c r="R53" s="127"/>
    </row>
    <row r="54" spans="1:24" ht="13.8" thickBot="1">
      <c r="A54" s="350"/>
      <c r="B54" s="351"/>
      <c r="C54" s="351"/>
      <c r="D54" s="351"/>
      <c r="E54" s="352"/>
      <c r="F54" s="46"/>
      <c r="G54" s="47"/>
      <c r="H54" s="93"/>
      <c r="I54" s="78"/>
      <c r="J54" s="74"/>
      <c r="K54" s="3"/>
      <c r="L54" s="326" t="s">
        <v>51</v>
      </c>
      <c r="M54" s="163">
        <v>2.66</v>
      </c>
      <c r="N54" s="149" t="s">
        <v>41</v>
      </c>
      <c r="O54" s="164">
        <v>0.7</v>
      </c>
      <c r="Q54" s="128" t="s">
        <v>164</v>
      </c>
      <c r="R54" s="129" t="s">
        <v>40</v>
      </c>
      <c r="V54" s="365" t="s">
        <v>186</v>
      </c>
      <c r="W54" s="366"/>
    </row>
    <row r="55" spans="1:24" ht="13.8" thickBot="1">
      <c r="A55" s="62" t="s">
        <v>6</v>
      </c>
      <c r="B55" s="63"/>
      <c r="C55" s="63"/>
      <c r="D55" s="63"/>
      <c r="E55" s="63"/>
      <c r="F55" s="63"/>
      <c r="G55" s="63"/>
      <c r="H55" s="64"/>
      <c r="I55" s="48">
        <f>SUM(I8:I54)</f>
        <v>2043.06</v>
      </c>
      <c r="J55" s="49"/>
      <c r="L55" s="328" t="s">
        <v>52</v>
      </c>
      <c r="M55" s="164">
        <v>4.05</v>
      </c>
      <c r="Q55" s="324" t="s">
        <v>74</v>
      </c>
      <c r="R55" s="133">
        <v>0</v>
      </c>
      <c r="V55" s="128" t="s">
        <v>164</v>
      </c>
      <c r="W55" s="129" t="s">
        <v>40</v>
      </c>
    </row>
    <row r="56" spans="1:24">
      <c r="A56" s="21"/>
      <c r="B56" s="22"/>
      <c r="C56" s="22"/>
      <c r="D56" s="22"/>
      <c r="E56" s="22"/>
      <c r="F56" s="22"/>
      <c r="G56" s="22"/>
      <c r="H56" s="22"/>
      <c r="I56" s="23"/>
      <c r="J56" s="20"/>
      <c r="L56" s="329" t="s">
        <v>53</v>
      </c>
      <c r="M56" s="162">
        <v>0.9</v>
      </c>
      <c r="Q56" s="140" t="s">
        <v>173</v>
      </c>
      <c r="R56" s="139">
        <v>87</v>
      </c>
      <c r="V56" s="324" t="s">
        <v>74</v>
      </c>
      <c r="W56" s="133">
        <v>0</v>
      </c>
    </row>
    <row r="57" spans="1:24">
      <c r="A57" s="21" t="s">
        <v>7</v>
      </c>
      <c r="B57" s="22"/>
      <c r="C57" s="22"/>
      <c r="D57" s="22"/>
      <c r="E57" s="51" t="s">
        <v>81</v>
      </c>
      <c r="F57" s="94">
        <v>1.1000000000000001</v>
      </c>
      <c r="G57" s="22"/>
      <c r="H57" s="22"/>
      <c r="I57" s="52">
        <f>I55*F57</f>
        <v>2247.366</v>
      </c>
      <c r="J57" s="20"/>
      <c r="L57" s="326" t="s">
        <v>54</v>
      </c>
      <c r="M57" s="163">
        <v>1.25</v>
      </c>
      <c r="Q57" s="140" t="s">
        <v>174</v>
      </c>
      <c r="R57" s="137">
        <v>135</v>
      </c>
      <c r="V57" s="140" t="s">
        <v>12</v>
      </c>
      <c r="W57" s="139">
        <v>264</v>
      </c>
    </row>
    <row r="58" spans="1:24" ht="13.8" thickBot="1">
      <c r="A58" s="345" t="s">
        <v>8</v>
      </c>
      <c r="B58" s="346"/>
      <c r="C58" s="346"/>
      <c r="D58" s="94">
        <v>32</v>
      </c>
      <c r="E58" s="51" t="s">
        <v>81</v>
      </c>
      <c r="F58" s="51">
        <v>55</v>
      </c>
      <c r="G58" s="22"/>
      <c r="H58" s="22"/>
      <c r="I58" s="52">
        <f>F58*D58</f>
        <v>1760</v>
      </c>
      <c r="J58" s="20"/>
      <c r="K58" s="7"/>
      <c r="L58" s="326" t="s">
        <v>55</v>
      </c>
      <c r="M58" s="163">
        <v>1.45</v>
      </c>
      <c r="O58" s="4"/>
      <c r="Q58" s="145"/>
      <c r="R58" s="144"/>
      <c r="V58" s="140"/>
      <c r="W58" s="137"/>
    </row>
    <row r="59" spans="1:24" ht="13.8" thickBot="1">
      <c r="A59" s="345" t="s">
        <v>279</v>
      </c>
      <c r="B59" s="346"/>
      <c r="C59" s="346"/>
      <c r="D59" s="94">
        <v>0</v>
      </c>
      <c r="E59" s="51" t="s">
        <v>81</v>
      </c>
      <c r="F59" s="51">
        <v>90</v>
      </c>
      <c r="G59" s="22"/>
      <c r="H59" s="22"/>
      <c r="I59" s="53">
        <f>F59*D59</f>
        <v>0</v>
      </c>
      <c r="J59" s="20"/>
      <c r="K59" s="7"/>
      <c r="L59" s="326" t="s">
        <v>56</v>
      </c>
      <c r="M59" s="163">
        <v>3.53</v>
      </c>
      <c r="V59" s="156"/>
      <c r="W59" s="155"/>
      <c r="X59" s="1"/>
    </row>
    <row r="60" spans="1:24">
      <c r="A60" s="21" t="s">
        <v>353</v>
      </c>
      <c r="B60" s="22"/>
      <c r="C60" s="22"/>
      <c r="D60" s="94">
        <v>1</v>
      </c>
      <c r="E60" s="51" t="s">
        <v>81</v>
      </c>
      <c r="F60" s="51">
        <v>90</v>
      </c>
      <c r="G60" s="54"/>
      <c r="H60" s="22"/>
      <c r="I60" s="52">
        <f>F60*D60</f>
        <v>90</v>
      </c>
      <c r="J60" s="20"/>
      <c r="K60" s="7"/>
      <c r="L60" s="326" t="s">
        <v>57</v>
      </c>
      <c r="M60" s="163">
        <v>4.17</v>
      </c>
      <c r="Q60" s="306" t="s">
        <v>158</v>
      </c>
      <c r="R60" s="127"/>
    </row>
    <row r="61" spans="1:24" ht="13.8" thickBot="1">
      <c r="A61" s="21"/>
      <c r="B61" s="22"/>
      <c r="C61" s="22"/>
      <c r="D61" s="51"/>
      <c r="E61" s="51"/>
      <c r="F61" s="51"/>
      <c r="G61" s="22"/>
      <c r="H61" s="22"/>
      <c r="I61" s="23"/>
      <c r="J61" s="20"/>
      <c r="K61" s="7"/>
      <c r="L61" s="328" t="s">
        <v>58</v>
      </c>
      <c r="M61" s="297">
        <v>7.06</v>
      </c>
      <c r="Q61" s="128" t="s">
        <v>164</v>
      </c>
      <c r="R61" s="129" t="s">
        <v>40</v>
      </c>
    </row>
    <row r="62" spans="1:24" ht="14.4" thickTop="1" thickBot="1">
      <c r="A62" s="55" t="s">
        <v>10</v>
      </c>
      <c r="B62" s="22"/>
      <c r="C62" s="22"/>
      <c r="D62" s="51"/>
      <c r="E62" s="51"/>
      <c r="F62" s="51"/>
      <c r="G62" s="22"/>
      <c r="H62" s="22"/>
      <c r="I62" s="298">
        <f>I57+I58+I59+I60</f>
        <v>4097.366</v>
      </c>
      <c r="J62" s="20"/>
      <c r="K62" s="7"/>
      <c r="L62" s="324" t="s">
        <v>59</v>
      </c>
      <c r="M62" s="166">
        <v>1.95</v>
      </c>
      <c r="Q62" s="330" t="s">
        <v>74</v>
      </c>
      <c r="R62" s="133">
        <v>0</v>
      </c>
    </row>
    <row r="63" spans="1:24" ht="14.4" thickTop="1" thickBot="1">
      <c r="A63" s="21"/>
      <c r="B63" s="22"/>
      <c r="C63" s="22"/>
      <c r="D63" s="51"/>
      <c r="E63" s="51"/>
      <c r="F63" s="51"/>
      <c r="G63" s="22"/>
      <c r="H63" s="22"/>
      <c r="I63" s="23"/>
      <c r="J63" s="20"/>
      <c r="K63" s="7"/>
      <c r="L63" s="328" t="s">
        <v>60</v>
      </c>
      <c r="M63" s="164">
        <v>2.1</v>
      </c>
      <c r="Q63" s="140" t="s">
        <v>175</v>
      </c>
      <c r="R63" s="139">
        <v>59</v>
      </c>
    </row>
    <row r="64" spans="1:24" ht="13.8" thickBot="1">
      <c r="A64" s="24" t="s">
        <v>11</v>
      </c>
      <c r="B64" s="22" t="s">
        <v>45</v>
      </c>
      <c r="C64" s="54"/>
      <c r="D64" s="51">
        <v>0</v>
      </c>
      <c r="E64" s="51" t="s">
        <v>81</v>
      </c>
      <c r="F64" s="56">
        <v>30</v>
      </c>
      <c r="G64" s="54"/>
      <c r="H64" s="22"/>
      <c r="I64" s="57">
        <f>D64*F64</f>
        <v>0</v>
      </c>
      <c r="J64" s="21"/>
      <c r="K64" s="7"/>
      <c r="L64" s="329" t="s">
        <v>68</v>
      </c>
      <c r="M64" s="162">
        <v>2.9</v>
      </c>
      <c r="P64" s="4"/>
      <c r="Q64" s="140" t="s">
        <v>176</v>
      </c>
      <c r="R64" s="137">
        <v>60</v>
      </c>
    </row>
    <row r="65" spans="1:18" ht="13.8" thickBot="1">
      <c r="A65" s="65"/>
      <c r="B65" s="34"/>
      <c r="C65" s="66"/>
      <c r="D65" s="305"/>
      <c r="E65" s="305"/>
      <c r="F65" s="67"/>
      <c r="G65" s="34"/>
      <c r="H65" s="34"/>
      <c r="I65" s="68"/>
      <c r="J65" s="54"/>
      <c r="K65" s="7"/>
      <c r="L65" s="328" t="s">
        <v>61</v>
      </c>
      <c r="M65" s="164">
        <v>3.2</v>
      </c>
      <c r="Q65" s="143" t="s">
        <v>177</v>
      </c>
      <c r="R65" s="144">
        <v>35</v>
      </c>
    </row>
    <row r="66" spans="1:18" ht="13.8" thickBot="1">
      <c r="A66" s="24"/>
      <c r="B66" s="22"/>
      <c r="C66" s="54"/>
      <c r="D66" s="51"/>
      <c r="E66" s="50"/>
      <c r="F66" s="56"/>
      <c r="G66" s="22"/>
      <c r="H66" s="22"/>
      <c r="I66" s="69"/>
      <c r="J66" s="20"/>
      <c r="K66" s="7"/>
      <c r="L66" s="329" t="s">
        <v>62</v>
      </c>
      <c r="M66" s="162">
        <v>4.6500000000000004</v>
      </c>
    </row>
    <row r="67" spans="1:18" ht="13.8" thickBot="1">
      <c r="A67" s="24"/>
      <c r="B67" s="58"/>
      <c r="C67" s="58"/>
      <c r="D67" s="58"/>
      <c r="E67" s="58"/>
      <c r="F67" s="58"/>
      <c r="G67" s="22"/>
      <c r="H67" s="54"/>
      <c r="I67" s="22"/>
      <c r="J67" s="22"/>
      <c r="K67" s="7"/>
      <c r="L67" s="328" t="s">
        <v>63</v>
      </c>
      <c r="M67" s="164">
        <v>5.2</v>
      </c>
      <c r="Q67" s="365" t="s">
        <v>178</v>
      </c>
      <c r="R67" s="366"/>
    </row>
    <row r="68" spans="1:18" ht="13.8" thickBot="1">
      <c r="A68" s="21"/>
      <c r="B68" s="22"/>
      <c r="C68" s="22"/>
      <c r="D68" s="22"/>
      <c r="E68" s="59"/>
      <c r="F68" s="22"/>
      <c r="G68" s="22"/>
      <c r="H68" s="22"/>
      <c r="I68" s="70"/>
      <c r="L68" s="329" t="s">
        <v>64</v>
      </c>
      <c r="M68" s="162">
        <v>7.15</v>
      </c>
      <c r="Q68" s="128" t="s">
        <v>164</v>
      </c>
      <c r="R68" s="129" t="s">
        <v>40</v>
      </c>
    </row>
    <row r="69" spans="1:18" ht="13.8" thickBot="1">
      <c r="A69" s="21"/>
      <c r="B69" s="22"/>
      <c r="C69" s="22"/>
      <c r="D69" s="22"/>
      <c r="E69" s="22"/>
      <c r="F69" s="22"/>
      <c r="G69" s="22"/>
      <c r="H69" s="22"/>
      <c r="I69" s="22"/>
      <c r="L69" s="328" t="s">
        <v>65</v>
      </c>
      <c r="M69" s="164">
        <v>7.9</v>
      </c>
      <c r="Q69" s="324" t="s">
        <v>74</v>
      </c>
      <c r="R69" s="131">
        <v>0</v>
      </c>
    </row>
    <row r="70" spans="1:18">
      <c r="Q70" s="179" t="s">
        <v>222</v>
      </c>
      <c r="R70" s="137">
        <v>65</v>
      </c>
    </row>
    <row r="71" spans="1:18">
      <c r="Q71" s="140" t="s">
        <v>84</v>
      </c>
      <c r="R71" s="137">
        <v>195</v>
      </c>
    </row>
    <row r="72" spans="1:18">
      <c r="L72" s="367"/>
      <c r="M72" s="368"/>
      <c r="Q72" s="140" t="s">
        <v>179</v>
      </c>
      <c r="R72" s="137">
        <v>420</v>
      </c>
    </row>
    <row r="73" spans="1:18" ht="13.8" thickBot="1">
      <c r="Q73" s="143" t="s">
        <v>180</v>
      </c>
      <c r="R73" s="144">
        <v>170</v>
      </c>
    </row>
  </sheetData>
  <mergeCells count="46">
    <mergeCell ref="A58:C58"/>
    <mergeCell ref="A59:C59"/>
    <mergeCell ref="Q67:R67"/>
    <mergeCell ref="L72:M72"/>
    <mergeCell ref="A45:E45"/>
    <mergeCell ref="A46:E46"/>
    <mergeCell ref="V46:W46"/>
    <mergeCell ref="A47:E47"/>
    <mergeCell ref="A54:E54"/>
    <mergeCell ref="V54:W54"/>
    <mergeCell ref="A38:E38"/>
    <mergeCell ref="A40:E40"/>
    <mergeCell ref="A41:E41"/>
    <mergeCell ref="A42:E42"/>
    <mergeCell ref="A43:E43"/>
    <mergeCell ref="A44:E44"/>
    <mergeCell ref="A37:E37"/>
    <mergeCell ref="A25:E25"/>
    <mergeCell ref="A26:E26"/>
    <mergeCell ref="A27:E27"/>
    <mergeCell ref="A28:E28"/>
    <mergeCell ref="A30:E30"/>
    <mergeCell ref="A31:E31"/>
    <mergeCell ref="A32:E32"/>
    <mergeCell ref="A33:E33"/>
    <mergeCell ref="A34:E34"/>
    <mergeCell ref="A35:E35"/>
    <mergeCell ref="A36:E36"/>
    <mergeCell ref="A24:E24"/>
    <mergeCell ref="A9:E9"/>
    <mergeCell ref="A10:E10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H6:I6"/>
    <mergeCell ref="A1:I1"/>
    <mergeCell ref="D2:G2"/>
    <mergeCell ref="B4:E4"/>
    <mergeCell ref="H4:I4"/>
    <mergeCell ref="H5:I5"/>
  </mergeCells>
  <dataValidations count="17">
    <dataValidation type="list" allowBlank="1" showInputMessage="1" showErrorMessage="1" sqref="F11">
      <formula1>$Y10:$Y18</formula1>
    </dataValidation>
    <dataValidation type="list" allowBlank="1" showInputMessage="1" showErrorMessage="1" sqref="F47">
      <formula1>$V$56:$V$58</formula1>
    </dataValidation>
    <dataValidation type="list" allowBlank="1" showInputMessage="1" showErrorMessage="1" sqref="F43">
      <formula1>$Q$48:$Q$51</formula1>
    </dataValidation>
    <dataValidation type="list" allowBlank="1" showInputMessage="1" showErrorMessage="1" sqref="F44">
      <formula1>$Q$55:$Q$58</formula1>
    </dataValidation>
    <dataValidation type="list" allowBlank="1" showInputMessage="1" showErrorMessage="1" sqref="F45">
      <formula1>$Q$62:$Q$65</formula1>
    </dataValidation>
    <dataValidation type="list" allowBlank="1" showInputMessage="1" showErrorMessage="1" sqref="F49">
      <formula1>$V$48:$V$52</formula1>
    </dataValidation>
    <dataValidation type="list" allowBlank="1" showInputMessage="1" showErrorMessage="1" sqref="F50">
      <formula1>$Q$69:$Q$73</formula1>
    </dataValidation>
    <dataValidation type="list" allowBlank="1" showInputMessage="1" showErrorMessage="1" sqref="F33">
      <formula1>$V$10:$V$44</formula1>
    </dataValidation>
    <dataValidation type="list" allowBlank="1" showInputMessage="1" showErrorMessage="1" sqref="F40:F42">
      <formula1>$Q$30:$Q$43</formula1>
    </dataValidation>
    <dataValidation type="list" allowBlank="1" showInputMessage="1" showErrorMessage="1" sqref="F27">
      <formula1>$R$20:$R$25</formula1>
    </dataValidation>
    <dataValidation type="list" allowBlank="1" showInputMessage="1" showErrorMessage="1" sqref="F25">
      <formula1>$R$10:$R$15</formula1>
    </dataValidation>
    <dataValidation type="list" allowBlank="1" showInputMessage="1" showErrorMessage="1" sqref="F26">
      <formula1>$L$21:$L$26</formula1>
    </dataValidation>
    <dataValidation type="list" allowBlank="1" showInputMessage="1" showErrorMessage="1" sqref="F24">
      <formula1>$M$10:$M$16</formula1>
    </dataValidation>
    <dataValidation type="list" allowBlank="1" showInputMessage="1" showErrorMessage="1" sqref="F35:F36 F14">
      <formula1>$L$48:$L$69</formula1>
    </dataValidation>
    <dataValidation type="list" allowBlank="1" showInputMessage="1" showErrorMessage="1" sqref="F38">
      <formula1>$N$52:$N$54</formula1>
    </dataValidation>
    <dataValidation type="list" showInputMessage="1" showErrorMessage="1" sqref="F37">
      <formula1>$N$48:$N$51</formula1>
    </dataValidation>
    <dataValidation type="list" allowBlank="1" showInputMessage="1" showErrorMessage="1" sqref="F30:F31">
      <formula1>$L$30:$L$44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workbookViewId="0">
      <selection sqref="A1:Y133"/>
    </sheetView>
  </sheetViews>
  <sheetFormatPr baseColWidth="10" defaultRowHeight="13.2"/>
  <sheetData>
    <row r="1" spans="1:25" ht="16.2" thickBot="1">
      <c r="A1" s="355" t="s">
        <v>0</v>
      </c>
      <c r="B1" s="356"/>
      <c r="C1" s="356"/>
      <c r="D1" s="356"/>
      <c r="E1" s="356"/>
      <c r="F1" s="356"/>
      <c r="G1" s="356"/>
      <c r="H1" s="356"/>
      <c r="I1" s="357"/>
      <c r="J1" s="20"/>
    </row>
    <row r="2" spans="1:25" ht="13.8" thickBot="1">
      <c r="A2" s="12" t="s">
        <v>13</v>
      </c>
      <c r="B2" s="192">
        <v>41442</v>
      </c>
      <c r="C2" s="281" t="s">
        <v>14</v>
      </c>
      <c r="D2" s="358" t="s">
        <v>329</v>
      </c>
      <c r="E2" s="359"/>
      <c r="F2" s="359"/>
      <c r="G2" s="360"/>
      <c r="H2" s="281" t="s">
        <v>15</v>
      </c>
      <c r="I2" s="13"/>
      <c r="J2" s="20"/>
    </row>
    <row r="3" spans="1:25">
      <c r="A3" s="21"/>
      <c r="B3" s="22"/>
      <c r="C3" s="22"/>
      <c r="D3" s="22"/>
      <c r="E3" s="22"/>
      <c r="F3" s="22"/>
      <c r="G3" s="22"/>
      <c r="H3" s="22"/>
      <c r="I3" s="23"/>
      <c r="J3" s="20"/>
    </row>
    <row r="4" spans="1:25">
      <c r="A4" s="24" t="s">
        <v>1</v>
      </c>
      <c r="B4" s="371" t="s">
        <v>330</v>
      </c>
      <c r="C4" s="361"/>
      <c r="D4" s="362"/>
      <c r="E4" s="362"/>
      <c r="F4" s="25"/>
      <c r="G4" s="25" t="s">
        <v>99</v>
      </c>
      <c r="H4" s="363">
        <v>8.4</v>
      </c>
      <c r="I4" s="364"/>
      <c r="J4" s="27"/>
    </row>
    <row r="5" spans="1:25">
      <c r="A5" s="28" t="s">
        <v>2</v>
      </c>
      <c r="B5" s="29"/>
      <c r="C5" s="30"/>
      <c r="D5" s="30"/>
      <c r="E5" s="22"/>
      <c r="F5" s="25"/>
      <c r="G5" s="25" t="s">
        <v>100</v>
      </c>
      <c r="H5" s="363">
        <v>1100</v>
      </c>
      <c r="I5" s="364"/>
      <c r="J5" s="31"/>
    </row>
    <row r="6" spans="1:25">
      <c r="A6" s="28"/>
      <c r="B6" s="30"/>
      <c r="C6" s="30"/>
      <c r="D6" s="30"/>
      <c r="E6" s="22"/>
      <c r="F6" s="25"/>
      <c r="G6" s="25" t="s">
        <v>101</v>
      </c>
      <c r="H6" s="370" t="s">
        <v>273</v>
      </c>
      <c r="I6" s="354"/>
      <c r="J6" s="32"/>
      <c r="K6" s="4"/>
    </row>
    <row r="7" spans="1:25" ht="13.8" thickBot="1">
      <c r="A7" s="33"/>
      <c r="B7" s="34"/>
      <c r="C7" s="34"/>
      <c r="D7" s="34"/>
      <c r="E7" s="34"/>
      <c r="F7" s="34"/>
      <c r="G7" s="34"/>
      <c r="H7" s="86" t="s">
        <v>137</v>
      </c>
      <c r="I7" s="35"/>
      <c r="J7" s="32"/>
      <c r="L7" s="1"/>
    </row>
    <row r="8" spans="1:25">
      <c r="A8" s="283" t="s">
        <v>160</v>
      </c>
      <c r="B8" s="284"/>
      <c r="C8" s="290" t="s">
        <v>331</v>
      </c>
      <c r="D8" s="284"/>
      <c r="E8" s="285"/>
      <c r="F8" s="95" t="s">
        <v>332</v>
      </c>
      <c r="G8" s="85" t="s">
        <v>274</v>
      </c>
      <c r="H8" s="90">
        <v>1</v>
      </c>
      <c r="I8" s="72">
        <v>770</v>
      </c>
      <c r="J8" s="71">
        <v>100</v>
      </c>
      <c r="L8" s="96" t="s">
        <v>69</v>
      </c>
      <c r="M8" s="96" t="s">
        <v>73</v>
      </c>
      <c r="N8" s="96" t="s">
        <v>17</v>
      </c>
      <c r="O8" s="96" t="s">
        <v>71</v>
      </c>
      <c r="Q8" s="96" t="s">
        <v>79</v>
      </c>
      <c r="R8" s="96" t="s">
        <v>73</v>
      </c>
      <c r="S8" s="96" t="s">
        <v>17</v>
      </c>
      <c r="T8" s="96" t="s">
        <v>71</v>
      </c>
      <c r="V8" s="15" t="s">
        <v>19</v>
      </c>
      <c r="W8" s="97" t="s">
        <v>17</v>
      </c>
      <c r="Y8" s="180"/>
    </row>
    <row r="9" spans="1:25" ht="13.8" thickBot="1">
      <c r="A9" s="347" t="s">
        <v>275</v>
      </c>
      <c r="B9" s="348"/>
      <c r="C9" s="348"/>
      <c r="D9" s="348"/>
      <c r="E9" s="349"/>
      <c r="F9" s="39"/>
      <c r="G9" s="40"/>
      <c r="H9" s="90"/>
      <c r="I9" s="72">
        <f>J9*H9</f>
        <v>0</v>
      </c>
      <c r="J9" s="71">
        <v>100</v>
      </c>
      <c r="L9" s="98" t="s">
        <v>20</v>
      </c>
      <c r="M9" s="98" t="s">
        <v>188</v>
      </c>
      <c r="N9" s="98">
        <v>2011</v>
      </c>
      <c r="O9" s="98" t="s">
        <v>72</v>
      </c>
      <c r="Q9" s="98" t="s">
        <v>20</v>
      </c>
      <c r="R9" s="98" t="s">
        <v>189</v>
      </c>
      <c r="S9" s="98"/>
      <c r="T9" s="98" t="s">
        <v>72</v>
      </c>
      <c r="V9" s="16" t="s">
        <v>18</v>
      </c>
      <c r="W9" s="99" t="s">
        <v>18</v>
      </c>
      <c r="Y9" s="291" t="s">
        <v>73</v>
      </c>
    </row>
    <row r="10" spans="1:25">
      <c r="A10" s="347" t="s">
        <v>333</v>
      </c>
      <c r="B10" s="348"/>
      <c r="C10" s="348"/>
      <c r="D10" s="348"/>
      <c r="E10" s="349"/>
      <c r="F10" s="39"/>
      <c r="G10" s="40"/>
      <c r="H10" s="90">
        <v>1</v>
      </c>
      <c r="I10" s="72">
        <v>295</v>
      </c>
      <c r="J10" s="71">
        <v>0</v>
      </c>
      <c r="L10" s="100"/>
      <c r="M10" s="101" t="s">
        <v>74</v>
      </c>
      <c r="N10" s="102">
        <v>0</v>
      </c>
      <c r="O10" s="103"/>
      <c r="Q10" s="100"/>
      <c r="R10" s="101" t="s">
        <v>74</v>
      </c>
      <c r="S10" s="102">
        <v>0</v>
      </c>
      <c r="T10" s="103"/>
      <c r="V10" s="17" t="s">
        <v>74</v>
      </c>
      <c r="W10" s="104"/>
      <c r="Y10" s="190" t="s">
        <v>235</v>
      </c>
    </row>
    <row r="11" spans="1:25">
      <c r="A11" s="283" t="s">
        <v>136</v>
      </c>
      <c r="B11" s="284"/>
      <c r="C11" s="284"/>
      <c r="D11" s="284"/>
      <c r="E11" s="285"/>
      <c r="F11" s="185" t="s">
        <v>238</v>
      </c>
      <c r="G11" s="40"/>
      <c r="H11" s="91">
        <v>4</v>
      </c>
      <c r="I11" s="72">
        <f t="shared" ref="I11:I53" si="0">J11*H11</f>
        <v>0</v>
      </c>
      <c r="J11" s="74">
        <f>LOOKUP(F11,Y10:Y18,Z10:Z18)</f>
        <v>0</v>
      </c>
      <c r="L11" s="105" t="s">
        <v>70</v>
      </c>
      <c r="M11" s="167" t="s">
        <v>198</v>
      </c>
      <c r="N11" s="108">
        <v>33</v>
      </c>
      <c r="O11" s="108">
        <v>2.2000000000000002</v>
      </c>
      <c r="Q11" s="109" t="s">
        <v>22</v>
      </c>
      <c r="R11" s="175" t="s">
        <v>217</v>
      </c>
      <c r="S11" s="107">
        <v>91</v>
      </c>
      <c r="T11" s="108">
        <v>3.6</v>
      </c>
      <c r="V11" s="18" t="s">
        <v>104</v>
      </c>
      <c r="W11" s="104">
        <v>0.5</v>
      </c>
      <c r="Y11" s="190" t="s">
        <v>236</v>
      </c>
    </row>
    <row r="12" spans="1:25">
      <c r="A12" s="347" t="s">
        <v>139</v>
      </c>
      <c r="B12" s="348"/>
      <c r="C12" s="348"/>
      <c r="D12" s="348"/>
      <c r="E12" s="349"/>
      <c r="F12" s="39"/>
      <c r="G12" s="40"/>
      <c r="H12" s="90">
        <v>1</v>
      </c>
      <c r="I12" s="72">
        <f t="shared" si="0"/>
        <v>50</v>
      </c>
      <c r="J12" s="71">
        <v>50</v>
      </c>
      <c r="L12" s="105" t="s">
        <v>70</v>
      </c>
      <c r="M12" s="167" t="s">
        <v>199</v>
      </c>
      <c r="N12" s="108">
        <v>40</v>
      </c>
      <c r="O12" s="108">
        <v>3.8</v>
      </c>
      <c r="Q12" s="109" t="s">
        <v>24</v>
      </c>
      <c r="R12" s="175" t="s">
        <v>218</v>
      </c>
      <c r="S12" s="107">
        <v>91</v>
      </c>
      <c r="T12" s="108">
        <v>3.6</v>
      </c>
      <c r="V12" s="18" t="s">
        <v>105</v>
      </c>
      <c r="W12" s="104">
        <v>0.5</v>
      </c>
      <c r="Y12" s="190" t="s">
        <v>237</v>
      </c>
    </row>
    <row r="13" spans="1:25">
      <c r="A13" s="347" t="s">
        <v>140</v>
      </c>
      <c r="B13" s="348"/>
      <c r="C13" s="348"/>
      <c r="D13" s="348"/>
      <c r="E13" s="349"/>
      <c r="F13" s="39"/>
      <c r="G13" s="40"/>
      <c r="H13" s="90">
        <v>1</v>
      </c>
      <c r="I13" s="72">
        <f t="shared" si="0"/>
        <v>50</v>
      </c>
      <c r="J13" s="71">
        <v>50</v>
      </c>
      <c r="L13" s="110" t="s">
        <v>67</v>
      </c>
      <c r="M13" s="167" t="s">
        <v>200</v>
      </c>
      <c r="N13" s="108">
        <v>41</v>
      </c>
      <c r="O13" s="108">
        <v>11</v>
      </c>
      <c r="P13" s="1"/>
      <c r="Q13" s="109" t="s">
        <v>27</v>
      </c>
      <c r="R13" s="175" t="s">
        <v>219</v>
      </c>
      <c r="S13" s="107">
        <v>91</v>
      </c>
      <c r="T13" s="108">
        <v>3.6</v>
      </c>
      <c r="V13" s="18" t="s">
        <v>106</v>
      </c>
      <c r="W13" s="104">
        <v>0.5</v>
      </c>
      <c r="Y13" s="190" t="s">
        <v>238</v>
      </c>
    </row>
    <row r="14" spans="1:25">
      <c r="A14" s="347" t="s">
        <v>141</v>
      </c>
      <c r="B14" s="348"/>
      <c r="C14" s="348"/>
      <c r="D14" s="348"/>
      <c r="E14" s="349"/>
      <c r="F14" s="87" t="s">
        <v>254</v>
      </c>
      <c r="G14" s="40"/>
      <c r="H14" s="91">
        <v>20</v>
      </c>
      <c r="I14" s="72">
        <f t="shared" si="0"/>
        <v>18</v>
      </c>
      <c r="J14" s="74">
        <f>LOOKUP(F14,L48:L69,M48:M69)</f>
        <v>0.9</v>
      </c>
      <c r="K14" s="2"/>
      <c r="L14" s="109" t="s">
        <v>22</v>
      </c>
      <c r="M14" s="157" t="s">
        <v>201</v>
      </c>
      <c r="N14" s="108">
        <v>46</v>
      </c>
      <c r="O14" s="108">
        <v>26</v>
      </c>
      <c r="P14" s="1"/>
      <c r="Q14" s="105" t="s">
        <v>29</v>
      </c>
      <c r="R14" s="175" t="s">
        <v>220</v>
      </c>
      <c r="S14" s="107">
        <v>147</v>
      </c>
      <c r="T14" s="108">
        <v>7.7</v>
      </c>
      <c r="V14" s="18" t="s">
        <v>107</v>
      </c>
      <c r="W14" s="104">
        <v>0.5</v>
      </c>
      <c r="Y14" s="190" t="s">
        <v>239</v>
      </c>
    </row>
    <row r="15" spans="1:25" ht="13.8" thickBot="1">
      <c r="A15" s="21"/>
      <c r="B15" s="22"/>
      <c r="C15" s="22"/>
      <c r="D15" s="22"/>
      <c r="E15" s="22"/>
      <c r="F15" s="61"/>
      <c r="G15" s="22"/>
      <c r="H15" s="92"/>
      <c r="I15" s="72">
        <f t="shared" si="0"/>
        <v>0</v>
      </c>
      <c r="J15" s="75"/>
      <c r="L15" s="109" t="s">
        <v>24</v>
      </c>
      <c r="M15" s="157" t="s">
        <v>202</v>
      </c>
      <c r="N15" s="108">
        <v>54</v>
      </c>
      <c r="O15" s="108">
        <v>36</v>
      </c>
      <c r="P15" s="1"/>
      <c r="Q15" s="111" t="s">
        <v>31</v>
      </c>
      <c r="R15" s="176" t="s">
        <v>221</v>
      </c>
      <c r="S15" s="177">
        <v>147</v>
      </c>
      <c r="T15" s="113">
        <v>7.7</v>
      </c>
      <c r="V15" s="18" t="s">
        <v>108</v>
      </c>
      <c r="W15" s="104">
        <v>0.6</v>
      </c>
      <c r="Y15" s="190" t="s">
        <v>240</v>
      </c>
    </row>
    <row r="16" spans="1:25" ht="13.8" thickBot="1">
      <c r="A16" s="347" t="s">
        <v>334</v>
      </c>
      <c r="B16" s="348"/>
      <c r="C16" s="348"/>
      <c r="D16" s="348"/>
      <c r="E16" s="349"/>
      <c r="F16" s="87"/>
      <c r="G16" s="40"/>
      <c r="H16" s="90">
        <v>1</v>
      </c>
      <c r="I16" s="72">
        <v>325</v>
      </c>
      <c r="J16" s="76">
        <v>50</v>
      </c>
      <c r="L16" s="111" t="s">
        <v>27</v>
      </c>
      <c r="M16" s="158" t="s">
        <v>203</v>
      </c>
      <c r="N16" s="113">
        <v>85</v>
      </c>
      <c r="O16" s="113">
        <v>70</v>
      </c>
      <c r="P16" s="1"/>
      <c r="R16" s="114"/>
      <c r="S16" s="115"/>
      <c r="T16" s="115"/>
      <c r="U16" s="1"/>
      <c r="V16" s="18" t="s">
        <v>109</v>
      </c>
      <c r="W16" s="104">
        <v>0.7</v>
      </c>
      <c r="X16" s="6"/>
      <c r="Y16" s="190" t="s">
        <v>241</v>
      </c>
    </row>
    <row r="17" spans="1:25" ht="13.8" thickBot="1">
      <c r="A17" s="283"/>
      <c r="B17" s="284"/>
      <c r="C17" s="284"/>
      <c r="D17" s="284"/>
      <c r="E17" s="285"/>
      <c r="F17" s="39"/>
      <c r="G17" s="40"/>
      <c r="H17" s="90"/>
      <c r="I17" s="72">
        <f t="shared" si="0"/>
        <v>0</v>
      </c>
      <c r="J17" s="71"/>
      <c r="P17" s="116"/>
      <c r="Q17" s="1"/>
      <c r="R17" s="1"/>
      <c r="V17" s="18" t="s">
        <v>110</v>
      </c>
      <c r="W17" s="104">
        <v>0.8</v>
      </c>
      <c r="X17" s="6"/>
      <c r="Y17" s="190" t="s">
        <v>242</v>
      </c>
    </row>
    <row r="18" spans="1:25" ht="13.8" thickBot="1">
      <c r="A18" s="347" t="s">
        <v>142</v>
      </c>
      <c r="B18" s="348"/>
      <c r="C18" s="348"/>
      <c r="D18" s="348"/>
      <c r="E18" s="349"/>
      <c r="F18" s="39"/>
      <c r="G18" s="40"/>
      <c r="H18" s="90">
        <v>1</v>
      </c>
      <c r="I18" s="72">
        <f t="shared" si="0"/>
        <v>50</v>
      </c>
      <c r="J18" s="71">
        <v>50</v>
      </c>
      <c r="O18" s="1"/>
      <c r="P18" s="288"/>
      <c r="Q18" s="96" t="s">
        <v>80</v>
      </c>
      <c r="R18" s="96" t="s">
        <v>73</v>
      </c>
      <c r="S18" s="96" t="s">
        <v>17</v>
      </c>
      <c r="T18" s="96" t="s">
        <v>71</v>
      </c>
      <c r="V18" s="18" t="s">
        <v>111</v>
      </c>
      <c r="W18" s="104">
        <v>0.82</v>
      </c>
      <c r="Y18" s="191" t="s">
        <v>243</v>
      </c>
    </row>
    <row r="19" spans="1:25" ht="13.8" thickBot="1">
      <c r="A19" s="347" t="s">
        <v>143</v>
      </c>
      <c r="B19" s="348"/>
      <c r="C19" s="348"/>
      <c r="D19" s="348"/>
      <c r="E19" s="349"/>
      <c r="F19" s="39"/>
      <c r="G19" s="41"/>
      <c r="H19" s="90"/>
      <c r="I19" s="72">
        <f t="shared" si="0"/>
        <v>0</v>
      </c>
      <c r="J19" s="71">
        <v>20</v>
      </c>
      <c r="L19" s="118" t="s">
        <v>78</v>
      </c>
      <c r="M19" s="96" t="s">
        <v>17</v>
      </c>
      <c r="N19" s="96" t="s">
        <v>71</v>
      </c>
      <c r="O19" s="1"/>
      <c r="P19" s="288"/>
      <c r="Q19" s="98" t="s">
        <v>20</v>
      </c>
      <c r="R19" s="98" t="s">
        <v>190</v>
      </c>
      <c r="S19" s="98">
        <v>2011</v>
      </c>
      <c r="T19" s="98" t="s">
        <v>72</v>
      </c>
      <c r="V19" s="18" t="s">
        <v>112</v>
      </c>
      <c r="W19" s="104">
        <v>1.1000000000000001</v>
      </c>
      <c r="Y19" s="292" t="s">
        <v>227</v>
      </c>
    </row>
    <row r="20" spans="1:25" ht="13.8" thickBot="1">
      <c r="A20" s="347" t="s">
        <v>144</v>
      </c>
      <c r="B20" s="348"/>
      <c r="C20" s="348"/>
      <c r="D20" s="348"/>
      <c r="E20" s="349"/>
      <c r="F20" s="39"/>
      <c r="G20" s="40"/>
      <c r="H20" s="90">
        <v>1</v>
      </c>
      <c r="I20" s="72">
        <f t="shared" si="0"/>
        <v>50</v>
      </c>
      <c r="J20" s="71">
        <v>50</v>
      </c>
      <c r="L20" s="98" t="s">
        <v>197</v>
      </c>
      <c r="M20" s="98">
        <v>2011</v>
      </c>
      <c r="N20" s="98" t="s">
        <v>72</v>
      </c>
      <c r="O20" s="289"/>
      <c r="P20" s="120"/>
      <c r="Q20" s="100"/>
      <c r="R20" s="101" t="s">
        <v>74</v>
      </c>
      <c r="S20" s="102">
        <v>0</v>
      </c>
      <c r="T20" s="103"/>
      <c r="V20" s="18" t="s">
        <v>113</v>
      </c>
      <c r="W20" s="104">
        <v>1.65</v>
      </c>
      <c r="Y20" s="292" t="s">
        <v>228</v>
      </c>
    </row>
    <row r="21" spans="1:25" ht="13.8" thickBot="1">
      <c r="A21" s="347" t="s">
        <v>145</v>
      </c>
      <c r="B21" s="348"/>
      <c r="C21" s="348"/>
      <c r="D21" s="348"/>
      <c r="E21" s="349"/>
      <c r="F21" s="39"/>
      <c r="G21" s="40"/>
      <c r="H21" s="90"/>
      <c r="I21" s="72">
        <f t="shared" si="0"/>
        <v>0</v>
      </c>
      <c r="J21" s="71">
        <v>30</v>
      </c>
      <c r="L21" s="168" t="s">
        <v>74</v>
      </c>
      <c r="M21" s="103">
        <v>0</v>
      </c>
      <c r="N21" s="121"/>
      <c r="O21" s="1"/>
      <c r="P21" s="120"/>
      <c r="Q21" s="105" t="s">
        <v>70</v>
      </c>
      <c r="R21" s="106" t="s">
        <v>191</v>
      </c>
      <c r="S21" s="108">
        <v>7</v>
      </c>
      <c r="T21" s="108">
        <v>3</v>
      </c>
      <c r="V21" s="18" t="s">
        <v>114</v>
      </c>
      <c r="W21" s="104">
        <v>2.06</v>
      </c>
      <c r="Y21" s="293" t="s">
        <v>229</v>
      </c>
    </row>
    <row r="22" spans="1:25">
      <c r="A22" s="347" t="s">
        <v>146</v>
      </c>
      <c r="B22" s="348"/>
      <c r="C22" s="348"/>
      <c r="D22" s="348"/>
      <c r="E22" s="349"/>
      <c r="F22" s="39"/>
      <c r="G22" s="40"/>
      <c r="H22" s="90"/>
      <c r="I22" s="72">
        <f t="shared" si="0"/>
        <v>0</v>
      </c>
      <c r="J22" s="71">
        <v>20</v>
      </c>
      <c r="L22" s="168" t="s">
        <v>204</v>
      </c>
      <c r="M22" s="103">
        <v>38</v>
      </c>
      <c r="N22" s="121"/>
      <c r="P22" s="120"/>
      <c r="Q22" s="110" t="s">
        <v>67</v>
      </c>
      <c r="R22" s="106" t="s">
        <v>192</v>
      </c>
      <c r="S22" s="108">
        <v>7</v>
      </c>
      <c r="T22" s="108">
        <v>7</v>
      </c>
      <c r="V22" s="18" t="s">
        <v>115</v>
      </c>
      <c r="W22" s="104">
        <v>2.27</v>
      </c>
      <c r="Y22" s="293" t="s">
        <v>230</v>
      </c>
    </row>
    <row r="23" spans="1:25">
      <c r="A23" s="283"/>
      <c r="B23" s="284"/>
      <c r="C23" s="284"/>
      <c r="D23" s="284"/>
      <c r="E23" s="285"/>
      <c r="F23" s="39"/>
      <c r="G23" s="40"/>
      <c r="H23" s="90"/>
      <c r="I23" s="72">
        <f t="shared" si="0"/>
        <v>0</v>
      </c>
      <c r="J23" s="74"/>
      <c r="L23" s="169" t="s">
        <v>205</v>
      </c>
      <c r="M23" s="108">
        <v>41</v>
      </c>
      <c r="N23" s="108"/>
      <c r="P23" s="120"/>
      <c r="Q23" s="109" t="s">
        <v>22</v>
      </c>
      <c r="R23" s="106" t="s">
        <v>193</v>
      </c>
      <c r="S23" s="108">
        <v>10</v>
      </c>
      <c r="T23" s="108">
        <v>10</v>
      </c>
      <c r="V23" s="18"/>
      <c r="W23" s="123">
        <v>2.6</v>
      </c>
      <c r="Y23" s="293" t="s">
        <v>231</v>
      </c>
    </row>
    <row r="24" spans="1:25">
      <c r="A24" s="347" t="s">
        <v>3</v>
      </c>
      <c r="B24" s="348"/>
      <c r="C24" s="348"/>
      <c r="D24" s="348"/>
      <c r="E24" s="349"/>
      <c r="F24" s="88" t="s">
        <v>199</v>
      </c>
      <c r="G24" s="40"/>
      <c r="H24" s="90">
        <v>1</v>
      </c>
      <c r="I24" s="72">
        <f t="shared" si="0"/>
        <v>40</v>
      </c>
      <c r="J24" s="74">
        <f>LOOKUP(F24,M10:M16,N10:N16)</f>
        <v>40</v>
      </c>
      <c r="K24" s="2"/>
      <c r="L24" s="169" t="s">
        <v>233</v>
      </c>
      <c r="M24" s="108">
        <v>48</v>
      </c>
      <c r="N24" s="108"/>
      <c r="P24" s="120"/>
      <c r="Q24" s="109" t="s">
        <v>24</v>
      </c>
      <c r="R24" s="106" t="s">
        <v>194</v>
      </c>
      <c r="S24" s="108">
        <v>11</v>
      </c>
      <c r="T24" s="108">
        <v>17</v>
      </c>
      <c r="V24" s="19" t="s">
        <v>116</v>
      </c>
      <c r="W24" s="124">
        <v>1</v>
      </c>
      <c r="Y24" s="293" t="s">
        <v>232</v>
      </c>
    </row>
    <row r="25" spans="1:25" ht="13.8" thickBot="1">
      <c r="A25" s="347" t="s">
        <v>147</v>
      </c>
      <c r="B25" s="348"/>
      <c r="C25" s="348"/>
      <c r="D25" s="348"/>
      <c r="E25" s="349"/>
      <c r="F25" s="87" t="s">
        <v>74</v>
      </c>
      <c r="G25" s="40"/>
      <c r="H25" s="91"/>
      <c r="I25" s="72">
        <f t="shared" si="0"/>
        <v>0</v>
      </c>
      <c r="J25" s="74">
        <f>LOOKUP(F25,R10:R15,S10:S15)</f>
        <v>0</v>
      </c>
      <c r="K25" s="2"/>
      <c r="L25" s="169" t="s">
        <v>234</v>
      </c>
      <c r="M25" s="108">
        <v>52</v>
      </c>
      <c r="N25" s="108"/>
      <c r="Q25" s="111" t="s">
        <v>27</v>
      </c>
      <c r="R25" s="112" t="s">
        <v>195</v>
      </c>
      <c r="S25" s="113">
        <v>18</v>
      </c>
      <c r="T25" s="113">
        <v>31</v>
      </c>
      <c r="V25" s="19" t="s">
        <v>117</v>
      </c>
      <c r="W25" s="124">
        <v>1</v>
      </c>
      <c r="Y25" s="293" t="s">
        <v>226</v>
      </c>
    </row>
    <row r="26" spans="1:25">
      <c r="A26" s="347" t="s">
        <v>149</v>
      </c>
      <c r="B26" s="348"/>
      <c r="C26" s="348"/>
      <c r="D26" s="348"/>
      <c r="E26" s="349"/>
      <c r="F26" s="87" t="s">
        <v>205</v>
      </c>
      <c r="G26" s="40"/>
      <c r="H26" s="91">
        <v>1</v>
      </c>
      <c r="I26" s="72">
        <f t="shared" si="0"/>
        <v>41</v>
      </c>
      <c r="J26" s="74">
        <f>LOOKUP(F26,L21:L26,M21:M26)</f>
        <v>41</v>
      </c>
      <c r="K26" s="5"/>
      <c r="L26" s="169" t="s">
        <v>206</v>
      </c>
      <c r="M26" s="108">
        <v>92</v>
      </c>
      <c r="N26" s="108"/>
      <c r="V26" s="19" t="s">
        <v>118</v>
      </c>
      <c r="W26" s="124">
        <v>1</v>
      </c>
    </row>
    <row r="27" spans="1:25" ht="13.8" thickBot="1">
      <c r="A27" s="347" t="s">
        <v>148</v>
      </c>
      <c r="B27" s="348"/>
      <c r="C27" s="348"/>
      <c r="D27" s="348"/>
      <c r="E27" s="349"/>
      <c r="F27" s="87" t="s">
        <v>74</v>
      </c>
      <c r="G27" s="40"/>
      <c r="H27" s="91"/>
      <c r="I27" s="72">
        <f t="shared" si="0"/>
        <v>0</v>
      </c>
      <c r="J27" s="74">
        <f>LOOKUP(F27,R20:R25,S20:S25)</f>
        <v>0</v>
      </c>
      <c r="K27" s="2"/>
      <c r="V27" s="19" t="s">
        <v>119</v>
      </c>
      <c r="W27" s="124">
        <v>1.1000000000000001</v>
      </c>
    </row>
    <row r="28" spans="1:25">
      <c r="A28" s="347" t="s">
        <v>150</v>
      </c>
      <c r="B28" s="348"/>
      <c r="C28" s="348"/>
      <c r="D28" s="348"/>
      <c r="E28" s="349"/>
      <c r="F28" s="87"/>
      <c r="G28" s="40"/>
      <c r="H28" s="91"/>
      <c r="I28" s="72">
        <f t="shared" si="0"/>
        <v>0</v>
      </c>
      <c r="J28" s="74">
        <v>3</v>
      </c>
      <c r="K28" s="2"/>
      <c r="L28" s="15" t="s">
        <v>16</v>
      </c>
      <c r="M28" s="170" t="s">
        <v>207</v>
      </c>
      <c r="N28" s="171" t="s">
        <v>196</v>
      </c>
      <c r="O28" s="15" t="s">
        <v>19</v>
      </c>
      <c r="P28" s="288"/>
      <c r="Q28" s="118" t="s">
        <v>82</v>
      </c>
      <c r="R28" s="96" t="s">
        <v>17</v>
      </c>
      <c r="S28" s="96" t="s">
        <v>83</v>
      </c>
      <c r="V28" s="19" t="s">
        <v>120</v>
      </c>
      <c r="W28" s="124">
        <v>1.1000000000000001</v>
      </c>
    </row>
    <row r="29" spans="1:25" ht="13.8" thickBot="1">
      <c r="A29" s="283"/>
      <c r="B29" s="284"/>
      <c r="C29" s="284"/>
      <c r="D29" s="284"/>
      <c r="E29" s="285"/>
      <c r="F29" s="87"/>
      <c r="G29" s="40"/>
      <c r="H29" s="91"/>
      <c r="I29" s="72">
        <f t="shared" si="0"/>
        <v>0</v>
      </c>
      <c r="J29" s="74"/>
      <c r="K29" s="9"/>
      <c r="L29" s="16" t="s">
        <v>20</v>
      </c>
      <c r="M29" s="16" t="s">
        <v>42</v>
      </c>
      <c r="N29" s="82" t="s">
        <v>43</v>
      </c>
      <c r="O29" s="16" t="s">
        <v>18</v>
      </c>
      <c r="P29" s="288"/>
      <c r="Q29" s="98" t="s">
        <v>73</v>
      </c>
      <c r="R29" s="98"/>
      <c r="S29" s="98"/>
      <c r="V29" s="19" t="s">
        <v>121</v>
      </c>
      <c r="W29" s="124">
        <v>1.22</v>
      </c>
    </row>
    <row r="30" spans="1:25">
      <c r="A30" s="347" t="s">
        <v>151</v>
      </c>
      <c r="B30" s="348"/>
      <c r="C30" s="348"/>
      <c r="D30" s="348"/>
      <c r="E30" s="349"/>
      <c r="F30" s="87" t="s">
        <v>212</v>
      </c>
      <c r="G30" s="40"/>
      <c r="H30" s="91">
        <v>20</v>
      </c>
      <c r="I30" s="72">
        <f t="shared" si="0"/>
        <v>89.399999999999991</v>
      </c>
      <c r="J30" s="74">
        <f>LOOKUP(F30,L30:L44,M30:M44)</f>
        <v>4.47</v>
      </c>
      <c r="K30" s="8"/>
      <c r="L30" s="17" t="s">
        <v>74</v>
      </c>
      <c r="M30" s="17"/>
      <c r="N30" s="79"/>
      <c r="O30" s="17"/>
      <c r="P30" s="289"/>
      <c r="Q30" s="101" t="s">
        <v>74</v>
      </c>
      <c r="R30" s="102">
        <v>0</v>
      </c>
      <c r="S30" s="103">
        <v>0</v>
      </c>
      <c r="V30" s="19" t="s">
        <v>122</v>
      </c>
      <c r="W30" s="124">
        <v>1.37</v>
      </c>
    </row>
    <row r="31" spans="1:25">
      <c r="A31" s="347" t="s">
        <v>152</v>
      </c>
      <c r="B31" s="348"/>
      <c r="C31" s="348"/>
      <c r="D31" s="348"/>
      <c r="E31" s="349"/>
      <c r="F31" s="87" t="s">
        <v>209</v>
      </c>
      <c r="G31" s="42"/>
      <c r="H31" s="91">
        <v>20</v>
      </c>
      <c r="I31" s="72">
        <f t="shared" si="0"/>
        <v>44</v>
      </c>
      <c r="J31" s="74">
        <f>LOOKUP(F31,L30:L44,M30:M44)</f>
        <v>2.2000000000000002</v>
      </c>
      <c r="K31" s="2"/>
      <c r="L31" s="81" t="s">
        <v>208</v>
      </c>
      <c r="M31" s="123">
        <v>1.45</v>
      </c>
      <c r="N31" s="161">
        <v>10</v>
      </c>
      <c r="O31" s="17" t="s">
        <v>161</v>
      </c>
      <c r="P31" s="289"/>
      <c r="Q31" s="122" t="s">
        <v>94</v>
      </c>
      <c r="R31" s="107">
        <v>95</v>
      </c>
      <c r="S31" s="108" t="s">
        <v>84</v>
      </c>
      <c r="V31" s="19" t="s">
        <v>123</v>
      </c>
      <c r="W31" s="124">
        <v>1.75</v>
      </c>
    </row>
    <row r="32" spans="1:25">
      <c r="A32" s="347" t="s">
        <v>153</v>
      </c>
      <c r="B32" s="348"/>
      <c r="C32" s="348"/>
      <c r="D32" s="348"/>
      <c r="E32" s="349"/>
      <c r="F32" s="39">
        <v>0.7</v>
      </c>
      <c r="G32" s="40"/>
      <c r="H32" s="91">
        <v>20</v>
      </c>
      <c r="I32" s="72">
        <f t="shared" si="0"/>
        <v>93.38</v>
      </c>
      <c r="J32" s="74">
        <f>(J30+J31)*F32</f>
        <v>4.6689999999999996</v>
      </c>
      <c r="K32" s="2"/>
      <c r="L32" s="81" t="s">
        <v>209</v>
      </c>
      <c r="M32" s="123">
        <v>2.2000000000000002</v>
      </c>
      <c r="N32" s="161">
        <v>11</v>
      </c>
      <c r="O32" s="17" t="s">
        <v>21</v>
      </c>
      <c r="P32" s="289"/>
      <c r="Q32" s="122" t="s">
        <v>95</v>
      </c>
      <c r="R32" s="107">
        <v>95</v>
      </c>
      <c r="S32" s="108" t="s">
        <v>84</v>
      </c>
      <c r="V32" s="19" t="s">
        <v>124</v>
      </c>
      <c r="W32" s="124">
        <v>2.31</v>
      </c>
    </row>
    <row r="33" spans="1:24">
      <c r="A33" s="347" t="s">
        <v>154</v>
      </c>
      <c r="B33" s="348"/>
      <c r="C33" s="348"/>
      <c r="D33" s="348"/>
      <c r="E33" s="349"/>
      <c r="F33" s="87" t="s">
        <v>119</v>
      </c>
      <c r="G33" s="40"/>
      <c r="H33" s="91">
        <v>20</v>
      </c>
      <c r="I33" s="72">
        <f t="shared" si="0"/>
        <v>22</v>
      </c>
      <c r="J33" s="74">
        <f>LOOKUP(F33,V10:V44,W10:W44)</f>
        <v>1.1000000000000001</v>
      </c>
      <c r="K33" s="2"/>
      <c r="L33" s="80" t="s">
        <v>210</v>
      </c>
      <c r="M33" s="123">
        <v>2.98</v>
      </c>
      <c r="N33" s="161">
        <v>11</v>
      </c>
      <c r="O33" s="17" t="s">
        <v>23</v>
      </c>
      <c r="P33" s="289"/>
      <c r="Q33" s="122" t="s">
        <v>96</v>
      </c>
      <c r="R33" s="107">
        <v>50</v>
      </c>
      <c r="S33" s="108" t="s">
        <v>85</v>
      </c>
      <c r="V33" s="19" t="s">
        <v>125</v>
      </c>
      <c r="W33" s="124">
        <v>3.12</v>
      </c>
    </row>
    <row r="34" spans="1:24">
      <c r="A34" s="347"/>
      <c r="B34" s="348"/>
      <c r="C34" s="348"/>
      <c r="D34" s="348"/>
      <c r="E34" s="349"/>
      <c r="F34" s="39"/>
      <c r="G34" s="40"/>
      <c r="H34" s="91"/>
      <c r="I34" s="72">
        <f t="shared" si="0"/>
        <v>0</v>
      </c>
      <c r="J34" s="74"/>
      <c r="K34" s="2"/>
      <c r="L34" s="80" t="s">
        <v>211</v>
      </c>
      <c r="M34" s="123">
        <v>3.65</v>
      </c>
      <c r="N34" s="161">
        <v>11</v>
      </c>
      <c r="O34" s="17" t="s">
        <v>25</v>
      </c>
      <c r="P34" s="289"/>
      <c r="Q34" s="122" t="s">
        <v>97</v>
      </c>
      <c r="R34" s="107">
        <v>55</v>
      </c>
      <c r="S34" s="108" t="s">
        <v>85</v>
      </c>
      <c r="V34" s="19" t="s">
        <v>126</v>
      </c>
      <c r="W34" s="124">
        <v>3.86</v>
      </c>
    </row>
    <row r="35" spans="1:24">
      <c r="A35" s="347" t="s">
        <v>141</v>
      </c>
      <c r="B35" s="348"/>
      <c r="C35" s="348"/>
      <c r="D35" s="348"/>
      <c r="E35" s="349"/>
      <c r="F35" s="87" t="s">
        <v>255</v>
      </c>
      <c r="G35" s="40"/>
      <c r="H35" s="91">
        <v>30</v>
      </c>
      <c r="I35" s="72">
        <f t="shared" si="0"/>
        <v>30</v>
      </c>
      <c r="J35" s="74">
        <f>LOOKUP(F35,L48:L69,M48:M69)</f>
        <v>1</v>
      </c>
      <c r="K35" s="2"/>
      <c r="L35" s="80" t="s">
        <v>212</v>
      </c>
      <c r="M35" s="123">
        <v>4.47</v>
      </c>
      <c r="N35" s="161">
        <v>16</v>
      </c>
      <c r="O35" s="17" t="s">
        <v>26</v>
      </c>
      <c r="P35" s="289"/>
      <c r="Q35" s="122" t="s">
        <v>98</v>
      </c>
      <c r="R35" s="107">
        <v>76</v>
      </c>
      <c r="S35" s="108" t="s">
        <v>85</v>
      </c>
      <c r="V35" s="19" t="s">
        <v>127</v>
      </c>
      <c r="W35" s="124">
        <v>6.6</v>
      </c>
    </row>
    <row r="36" spans="1:24">
      <c r="A36" s="347" t="s">
        <v>155</v>
      </c>
      <c r="B36" s="348"/>
      <c r="C36" s="348"/>
      <c r="D36" s="348"/>
      <c r="E36" s="349"/>
      <c r="F36" s="87" t="s">
        <v>256</v>
      </c>
      <c r="G36" s="40"/>
      <c r="H36" s="91">
        <v>30</v>
      </c>
      <c r="I36" s="72">
        <f t="shared" si="0"/>
        <v>25.5</v>
      </c>
      <c r="J36" s="74">
        <f>LOOKUP(F36,L48:L69,M48:M69)</f>
        <v>0.85</v>
      </c>
      <c r="K36" s="2"/>
      <c r="L36" s="80" t="s">
        <v>213</v>
      </c>
      <c r="M36" s="123">
        <v>5.2</v>
      </c>
      <c r="N36" s="161">
        <v>18</v>
      </c>
      <c r="O36" s="17" t="s">
        <v>28</v>
      </c>
      <c r="P36" s="289"/>
      <c r="Q36" s="122" t="s">
        <v>91</v>
      </c>
      <c r="R36" s="107">
        <v>99</v>
      </c>
      <c r="S36" s="108" t="s">
        <v>85</v>
      </c>
      <c r="V36" s="19" t="s">
        <v>128</v>
      </c>
      <c r="W36" s="123">
        <v>6.6</v>
      </c>
    </row>
    <row r="37" spans="1:24">
      <c r="A37" s="347" t="s">
        <v>156</v>
      </c>
      <c r="B37" s="348"/>
      <c r="C37" s="348"/>
      <c r="D37" s="348"/>
      <c r="E37" s="349"/>
      <c r="F37" s="87" t="s">
        <v>75</v>
      </c>
      <c r="G37" s="40"/>
      <c r="H37" s="91">
        <v>10</v>
      </c>
      <c r="I37" s="72">
        <f t="shared" si="0"/>
        <v>2.5</v>
      </c>
      <c r="J37" s="74">
        <f>LOOKUP(F37,N48:N51,O48:O51)</f>
        <v>0.25</v>
      </c>
      <c r="L37" s="80" t="s">
        <v>214</v>
      </c>
      <c r="M37" s="123">
        <v>6.5</v>
      </c>
      <c r="N37" s="161">
        <v>25</v>
      </c>
      <c r="O37" s="17" t="s">
        <v>30</v>
      </c>
      <c r="P37" s="289"/>
      <c r="Q37" s="122" t="s">
        <v>92</v>
      </c>
      <c r="R37" s="107" t="s">
        <v>74</v>
      </c>
      <c r="S37" s="108" t="s">
        <v>85</v>
      </c>
      <c r="V37" s="18"/>
      <c r="W37" s="124">
        <v>8</v>
      </c>
    </row>
    <row r="38" spans="1:24">
      <c r="A38" s="347" t="s">
        <v>157</v>
      </c>
      <c r="B38" s="348"/>
      <c r="C38" s="348"/>
      <c r="D38" s="348"/>
      <c r="E38" s="349"/>
      <c r="F38" s="89" t="s">
        <v>74</v>
      </c>
      <c r="G38" s="282"/>
      <c r="H38" s="91"/>
      <c r="I38" s="72">
        <f t="shared" si="0"/>
        <v>0</v>
      </c>
      <c r="J38" s="74">
        <f>LOOKUP(F38,N52:N54,O52:O54)</f>
        <v>0</v>
      </c>
      <c r="L38" s="80" t="s">
        <v>244</v>
      </c>
      <c r="M38" s="123">
        <v>9.82</v>
      </c>
      <c r="N38" s="161">
        <v>35</v>
      </c>
      <c r="O38" s="17" t="s">
        <v>32</v>
      </c>
      <c r="P38" s="289"/>
      <c r="Q38" s="122" t="s">
        <v>93</v>
      </c>
      <c r="R38" s="107">
        <v>229</v>
      </c>
      <c r="S38" s="108" t="s">
        <v>85</v>
      </c>
      <c r="V38" s="18" t="s">
        <v>129</v>
      </c>
      <c r="W38" s="124">
        <v>3.42</v>
      </c>
    </row>
    <row r="39" spans="1:24">
      <c r="A39" s="283"/>
      <c r="B39" s="284"/>
      <c r="C39" s="284"/>
      <c r="D39" s="284"/>
      <c r="E39" s="285"/>
      <c r="F39" s="43"/>
      <c r="G39" s="282"/>
      <c r="H39" s="91"/>
      <c r="I39" s="72">
        <f t="shared" si="0"/>
        <v>0</v>
      </c>
      <c r="J39" s="74"/>
      <c r="L39" s="80" t="s">
        <v>245</v>
      </c>
      <c r="M39" s="123">
        <v>11.53</v>
      </c>
      <c r="N39" s="161">
        <v>46</v>
      </c>
      <c r="O39" s="17" t="s">
        <v>33</v>
      </c>
      <c r="P39" s="289"/>
      <c r="Q39" s="122" t="s">
        <v>86</v>
      </c>
      <c r="R39" s="107">
        <v>351</v>
      </c>
      <c r="S39" s="108" t="s">
        <v>85</v>
      </c>
      <c r="V39" s="18" t="s">
        <v>130</v>
      </c>
      <c r="W39" s="124">
        <v>4.2699999999999996</v>
      </c>
    </row>
    <row r="40" spans="1:24">
      <c r="A40" s="347" t="s">
        <v>5</v>
      </c>
      <c r="B40" s="348"/>
      <c r="C40" s="348"/>
      <c r="D40" s="348"/>
      <c r="E40" s="349"/>
      <c r="F40" s="89" t="s">
        <v>74</v>
      </c>
      <c r="G40" s="44"/>
      <c r="H40" s="90"/>
      <c r="I40" s="72">
        <f t="shared" si="0"/>
        <v>0</v>
      </c>
      <c r="J40" s="74">
        <f>LOOKUP(F40,Q30:Q43,R30:R43)</f>
        <v>0</v>
      </c>
      <c r="L40" s="80" t="s">
        <v>246</v>
      </c>
      <c r="M40" s="123">
        <v>20.96</v>
      </c>
      <c r="N40" s="161">
        <v>68</v>
      </c>
      <c r="O40" s="17" t="s">
        <v>34</v>
      </c>
      <c r="P40" s="289"/>
      <c r="Q40" s="122" t="s">
        <v>87</v>
      </c>
      <c r="R40" s="107">
        <v>450</v>
      </c>
      <c r="S40" s="108" t="s">
        <v>85</v>
      </c>
      <c r="V40" s="18" t="s">
        <v>131</v>
      </c>
      <c r="W40" s="124">
        <v>5.2</v>
      </c>
    </row>
    <row r="41" spans="1:24">
      <c r="A41" s="347" t="s">
        <v>5</v>
      </c>
      <c r="B41" s="348"/>
      <c r="C41" s="348"/>
      <c r="D41" s="348"/>
      <c r="E41" s="349"/>
      <c r="F41" s="89" t="s">
        <v>74</v>
      </c>
      <c r="G41" s="44"/>
      <c r="H41" s="90"/>
      <c r="I41" s="72">
        <f t="shared" si="0"/>
        <v>0</v>
      </c>
      <c r="J41" s="74">
        <f>LOOKUP(F41,Q30:Q43,R30:R43)</f>
        <v>0</v>
      </c>
      <c r="L41" s="80" t="s">
        <v>247</v>
      </c>
      <c r="M41" s="123">
        <v>32.9</v>
      </c>
      <c r="N41" s="161">
        <v>94</v>
      </c>
      <c r="O41" s="17" t="s">
        <v>35</v>
      </c>
      <c r="P41" s="289"/>
      <c r="Q41" s="122" t="s">
        <v>88</v>
      </c>
      <c r="R41" s="107">
        <v>526</v>
      </c>
      <c r="S41" s="108" t="s">
        <v>85</v>
      </c>
      <c r="V41" s="18" t="s">
        <v>132</v>
      </c>
      <c r="W41" s="124">
        <v>6.4</v>
      </c>
    </row>
    <row r="42" spans="1:24">
      <c r="A42" s="347" t="s">
        <v>5</v>
      </c>
      <c r="B42" s="348"/>
      <c r="C42" s="348"/>
      <c r="D42" s="348"/>
      <c r="E42" s="349"/>
      <c r="F42" s="89" t="s">
        <v>74</v>
      </c>
      <c r="G42" s="44"/>
      <c r="H42" s="91"/>
      <c r="I42" s="72">
        <f t="shared" si="0"/>
        <v>0</v>
      </c>
      <c r="J42" s="74">
        <f>LOOKUP(F42,Q30:Q43,R30:R43)</f>
        <v>0</v>
      </c>
      <c r="L42" s="80" t="s">
        <v>248</v>
      </c>
      <c r="M42" s="123">
        <v>48.73</v>
      </c>
      <c r="N42" s="161">
        <v>119</v>
      </c>
      <c r="O42" s="17" t="s">
        <v>36</v>
      </c>
      <c r="P42" s="289"/>
      <c r="Q42" s="122" t="s">
        <v>89</v>
      </c>
      <c r="R42" s="107">
        <v>233</v>
      </c>
      <c r="S42" s="108" t="s">
        <v>85</v>
      </c>
      <c r="V42" s="18" t="s">
        <v>133</v>
      </c>
      <c r="W42" s="124">
        <v>6.7</v>
      </c>
    </row>
    <row r="43" spans="1:24">
      <c r="A43" s="347" t="s">
        <v>181</v>
      </c>
      <c r="B43" s="348"/>
      <c r="C43" s="348"/>
      <c r="D43" s="348"/>
      <c r="E43" s="349"/>
      <c r="F43" s="89" t="s">
        <v>74</v>
      </c>
      <c r="G43" s="44"/>
      <c r="H43" s="91"/>
      <c r="I43" s="152">
        <f t="shared" si="0"/>
        <v>0</v>
      </c>
      <c r="J43" s="153">
        <f>LOOKUP(F43,Q48:Q51,R48:R51)</f>
        <v>0</v>
      </c>
      <c r="L43" s="80" t="s">
        <v>249</v>
      </c>
      <c r="M43" s="294">
        <v>56.78</v>
      </c>
      <c r="N43" s="295"/>
      <c r="O43" s="17" t="s">
        <v>44</v>
      </c>
      <c r="P43" s="289"/>
      <c r="Q43" s="122" t="s">
        <v>90</v>
      </c>
      <c r="R43" s="107">
        <v>417</v>
      </c>
      <c r="S43" s="108" t="s">
        <v>85</v>
      </c>
      <c r="V43" s="18" t="s">
        <v>134</v>
      </c>
      <c r="W43" s="124">
        <v>7.5</v>
      </c>
    </row>
    <row r="44" spans="1:24" ht="13.8" thickBot="1">
      <c r="A44" s="347" t="s">
        <v>182</v>
      </c>
      <c r="B44" s="348"/>
      <c r="C44" s="348"/>
      <c r="D44" s="348"/>
      <c r="E44" s="349"/>
      <c r="F44" s="89" t="s">
        <v>74</v>
      </c>
      <c r="G44" s="44"/>
      <c r="H44" s="91"/>
      <c r="I44" s="152">
        <f t="shared" si="0"/>
        <v>0</v>
      </c>
      <c r="J44" s="153">
        <f>LOOKUP(F44,Q55:Q58,R55:R58)</f>
        <v>0</v>
      </c>
      <c r="L44" s="83" t="s">
        <v>250</v>
      </c>
      <c r="M44" s="160">
        <v>65.02</v>
      </c>
      <c r="N44" s="84"/>
      <c r="O44" s="296" t="s">
        <v>37</v>
      </c>
      <c r="V44" s="11" t="s">
        <v>135</v>
      </c>
      <c r="W44" s="125">
        <v>10.71</v>
      </c>
    </row>
    <row r="45" spans="1:24" ht="13.8" thickBot="1">
      <c r="A45" s="347" t="s">
        <v>183</v>
      </c>
      <c r="B45" s="348"/>
      <c r="C45" s="348"/>
      <c r="D45" s="348"/>
      <c r="E45" s="349"/>
      <c r="F45" s="89" t="s">
        <v>74</v>
      </c>
      <c r="G45" s="44"/>
      <c r="H45" s="91"/>
      <c r="I45" s="152">
        <f t="shared" si="0"/>
        <v>0</v>
      </c>
      <c r="J45" s="153">
        <f>LOOKUP(F45,Q62:Q65,R62:R65)</f>
        <v>0</v>
      </c>
    </row>
    <row r="46" spans="1:24">
      <c r="A46" s="347" t="s">
        <v>184</v>
      </c>
      <c r="B46" s="348"/>
      <c r="C46" s="348"/>
      <c r="D46" s="348"/>
      <c r="E46" s="349"/>
      <c r="F46" s="43"/>
      <c r="G46" s="44"/>
      <c r="H46" s="91"/>
      <c r="I46" s="152">
        <f t="shared" si="0"/>
        <v>0</v>
      </c>
      <c r="J46" s="153">
        <v>60</v>
      </c>
      <c r="L46" s="287" t="s">
        <v>38</v>
      </c>
      <c r="M46" s="127"/>
      <c r="N46" s="287" t="s">
        <v>38</v>
      </c>
      <c r="O46" s="127"/>
      <c r="P46" s="1"/>
      <c r="Q46" s="287" t="s">
        <v>162</v>
      </c>
      <c r="R46" s="127"/>
      <c r="V46" s="365" t="s">
        <v>163</v>
      </c>
      <c r="W46" s="366"/>
    </row>
    <row r="47" spans="1:24" ht="13.8" thickBot="1">
      <c r="A47" s="347" t="s">
        <v>185</v>
      </c>
      <c r="B47" s="348"/>
      <c r="C47" s="348"/>
      <c r="D47" s="348"/>
      <c r="E47" s="349"/>
      <c r="F47" s="43" t="s">
        <v>74</v>
      </c>
      <c r="G47" s="44"/>
      <c r="H47" s="91"/>
      <c r="I47" s="152">
        <f t="shared" si="0"/>
        <v>0</v>
      </c>
      <c r="J47" s="153">
        <f>LOOKUP(F47,V56:V58,W56:W58)</f>
        <v>0</v>
      </c>
      <c r="L47" s="128" t="s">
        <v>39</v>
      </c>
      <c r="M47" s="129" t="s">
        <v>215</v>
      </c>
      <c r="N47" s="128" t="s">
        <v>39</v>
      </c>
      <c r="O47" s="129" t="s">
        <v>216</v>
      </c>
      <c r="Q47" s="128" t="s">
        <v>164</v>
      </c>
      <c r="R47" s="129" t="s">
        <v>40</v>
      </c>
      <c r="V47" s="128" t="s">
        <v>164</v>
      </c>
      <c r="W47" s="129" t="s">
        <v>40</v>
      </c>
    </row>
    <row r="48" spans="1:24">
      <c r="A48" s="283"/>
      <c r="B48" s="284"/>
      <c r="C48" s="284"/>
      <c r="D48" s="284"/>
      <c r="E48" s="285"/>
      <c r="F48" s="39"/>
      <c r="G48" s="40"/>
      <c r="H48" s="91"/>
      <c r="I48" s="152">
        <f t="shared" si="0"/>
        <v>0</v>
      </c>
      <c r="J48" s="153"/>
      <c r="L48" s="130" t="s">
        <v>74</v>
      </c>
      <c r="M48" s="131">
        <v>0</v>
      </c>
      <c r="N48" s="132" t="s">
        <v>74</v>
      </c>
      <c r="O48" s="133">
        <v>0</v>
      </c>
      <c r="Q48" s="132" t="s">
        <v>74</v>
      </c>
      <c r="R48" s="133">
        <v>0</v>
      </c>
      <c r="V48" s="101" t="s">
        <v>74</v>
      </c>
      <c r="W48" s="134">
        <v>0</v>
      </c>
      <c r="X48" s="135" t="s">
        <v>74</v>
      </c>
    </row>
    <row r="49" spans="1:24">
      <c r="A49" s="283" t="s">
        <v>103</v>
      </c>
      <c r="B49" s="284"/>
      <c r="C49" s="284"/>
      <c r="D49" s="284"/>
      <c r="E49" s="285"/>
      <c r="F49" s="87" t="s">
        <v>74</v>
      </c>
      <c r="G49" s="154" t="str">
        <f>LOOKUP(F49,V48:V52,X48:X52)</f>
        <v>-</v>
      </c>
      <c r="H49" s="91">
        <v>1</v>
      </c>
      <c r="I49" s="152">
        <v>410</v>
      </c>
      <c r="J49" s="153">
        <f>LOOKUP(F49,V48:V52,W48:W52)</f>
        <v>0</v>
      </c>
      <c r="L49" s="136" t="s">
        <v>46</v>
      </c>
      <c r="M49" s="162">
        <v>0.6</v>
      </c>
      <c r="N49" s="138" t="s">
        <v>75</v>
      </c>
      <c r="O49" s="163">
        <v>0.25</v>
      </c>
      <c r="Q49" s="140" t="s">
        <v>4</v>
      </c>
      <c r="R49" s="139">
        <v>20</v>
      </c>
      <c r="V49" s="141" t="s">
        <v>165</v>
      </c>
      <c r="W49" s="142">
        <v>115</v>
      </c>
      <c r="X49" s="135" t="s">
        <v>223</v>
      </c>
    </row>
    <row r="50" spans="1:24">
      <c r="A50" s="283" t="s">
        <v>187</v>
      </c>
      <c r="B50" s="284"/>
      <c r="C50" s="284"/>
      <c r="D50" s="284" t="s">
        <v>335</v>
      </c>
      <c r="E50" s="285"/>
      <c r="F50" s="87" t="s">
        <v>74</v>
      </c>
      <c r="G50" s="41"/>
      <c r="H50" s="91">
        <v>1</v>
      </c>
      <c r="I50" s="152">
        <v>35</v>
      </c>
      <c r="J50" s="153">
        <f>LOOKUP(F50,Q69:Q74,R69:R74)</f>
        <v>0</v>
      </c>
      <c r="L50" s="136" t="s">
        <v>47</v>
      </c>
      <c r="M50" s="163">
        <v>0.85</v>
      </c>
      <c r="N50" s="140" t="s">
        <v>77</v>
      </c>
      <c r="O50" s="162">
        <v>0.6</v>
      </c>
      <c r="Q50" s="140" t="s">
        <v>167</v>
      </c>
      <c r="R50" s="137">
        <v>20</v>
      </c>
      <c r="V50" s="141" t="s">
        <v>168</v>
      </c>
      <c r="W50" s="142">
        <v>365</v>
      </c>
      <c r="X50" s="135" t="s">
        <v>224</v>
      </c>
    </row>
    <row r="51" spans="1:24" ht="13.8" thickBot="1">
      <c r="A51" s="283" t="s">
        <v>102</v>
      </c>
      <c r="B51" s="284"/>
      <c r="C51" s="284"/>
      <c r="D51" s="284"/>
      <c r="E51" s="285"/>
      <c r="F51" s="39"/>
      <c r="G51" s="40"/>
      <c r="H51" s="91">
        <v>1</v>
      </c>
      <c r="I51" s="72">
        <f t="shared" si="0"/>
        <v>40</v>
      </c>
      <c r="J51" s="73">
        <v>40</v>
      </c>
      <c r="L51" s="136" t="s">
        <v>48</v>
      </c>
      <c r="M51" s="163">
        <v>1</v>
      </c>
      <c r="N51" s="143" t="s">
        <v>76</v>
      </c>
      <c r="O51" s="164">
        <v>1.7</v>
      </c>
      <c r="Q51" s="143" t="s">
        <v>169</v>
      </c>
      <c r="R51" s="144">
        <v>150</v>
      </c>
      <c r="V51" s="146" t="s">
        <v>170</v>
      </c>
      <c r="W51" s="142">
        <v>150</v>
      </c>
      <c r="X51" s="135" t="s">
        <v>166</v>
      </c>
    </row>
    <row r="52" spans="1:24" ht="13.8" thickBot="1">
      <c r="A52" s="20"/>
      <c r="B52" s="20"/>
      <c r="C52" s="20"/>
      <c r="D52" s="20"/>
      <c r="E52" s="20"/>
      <c r="F52" s="45"/>
      <c r="G52" s="45"/>
      <c r="H52" s="92"/>
      <c r="I52" s="72">
        <f t="shared" si="0"/>
        <v>0</v>
      </c>
      <c r="J52" s="77"/>
      <c r="K52" s="10"/>
      <c r="L52" s="136" t="s">
        <v>49</v>
      </c>
      <c r="M52" s="163">
        <v>1.65</v>
      </c>
      <c r="N52" s="132" t="s">
        <v>74</v>
      </c>
      <c r="O52" s="166">
        <v>0</v>
      </c>
      <c r="V52" s="147" t="s">
        <v>171</v>
      </c>
      <c r="W52" s="142">
        <v>400</v>
      </c>
      <c r="X52" s="135" t="s">
        <v>225</v>
      </c>
    </row>
    <row r="53" spans="1:24" ht="13.8" thickBot="1">
      <c r="A53" s="283" t="s">
        <v>159</v>
      </c>
      <c r="B53" s="284"/>
      <c r="C53" s="284"/>
      <c r="D53" s="284"/>
      <c r="E53" s="285"/>
      <c r="F53" s="39"/>
      <c r="G53" s="40"/>
      <c r="H53" s="91">
        <v>1</v>
      </c>
      <c r="I53" s="72">
        <f t="shared" si="0"/>
        <v>50</v>
      </c>
      <c r="J53" s="74">
        <v>50</v>
      </c>
      <c r="K53" s="3"/>
      <c r="L53" s="136" t="s">
        <v>50</v>
      </c>
      <c r="M53" s="163">
        <v>3.06</v>
      </c>
      <c r="N53" s="148" t="s">
        <v>66</v>
      </c>
      <c r="O53" s="162">
        <v>0.6</v>
      </c>
      <c r="Q53" s="287" t="s">
        <v>172</v>
      </c>
      <c r="R53" s="127"/>
    </row>
    <row r="54" spans="1:24" ht="13.8" thickBot="1">
      <c r="A54" s="350"/>
      <c r="B54" s="351"/>
      <c r="C54" s="351"/>
      <c r="D54" s="351"/>
      <c r="E54" s="352"/>
      <c r="F54" s="46"/>
      <c r="G54" s="47"/>
      <c r="H54" s="93"/>
      <c r="I54" s="78"/>
      <c r="J54" s="74"/>
      <c r="K54" s="3"/>
      <c r="L54" s="136" t="s">
        <v>51</v>
      </c>
      <c r="M54" s="163">
        <v>2.66</v>
      </c>
      <c r="N54" s="149" t="s">
        <v>41</v>
      </c>
      <c r="O54" s="164">
        <v>0.7</v>
      </c>
      <c r="Q54" s="128" t="s">
        <v>164</v>
      </c>
      <c r="R54" s="129" t="s">
        <v>40</v>
      </c>
      <c r="V54" s="365" t="s">
        <v>186</v>
      </c>
      <c r="W54" s="366"/>
    </row>
    <row r="55" spans="1:24" ht="13.8" thickBot="1">
      <c r="A55" s="62" t="s">
        <v>6</v>
      </c>
      <c r="B55" s="63"/>
      <c r="C55" s="63"/>
      <c r="D55" s="63"/>
      <c r="E55" s="63"/>
      <c r="F55" s="63"/>
      <c r="G55" s="63"/>
      <c r="H55" s="64"/>
      <c r="I55" s="48">
        <f>SUM(I8:I54)</f>
        <v>2530.7800000000002</v>
      </c>
      <c r="J55" s="49"/>
      <c r="L55" s="150" t="s">
        <v>52</v>
      </c>
      <c r="M55" s="164">
        <v>4.05</v>
      </c>
      <c r="Q55" s="132" t="s">
        <v>74</v>
      </c>
      <c r="R55" s="133">
        <v>0</v>
      </c>
      <c r="V55" s="128" t="s">
        <v>164</v>
      </c>
      <c r="W55" s="129" t="s">
        <v>40</v>
      </c>
    </row>
    <row r="56" spans="1:24">
      <c r="A56" s="21"/>
      <c r="B56" s="22"/>
      <c r="C56" s="22"/>
      <c r="D56" s="22"/>
      <c r="E56" s="22"/>
      <c r="F56" s="22"/>
      <c r="G56" s="22"/>
      <c r="H56" s="22"/>
      <c r="I56" s="23"/>
      <c r="J56" s="20"/>
      <c r="L56" s="151" t="s">
        <v>53</v>
      </c>
      <c r="M56" s="162">
        <v>0.9</v>
      </c>
      <c r="Q56" s="140" t="s">
        <v>173</v>
      </c>
      <c r="R56" s="139">
        <v>87</v>
      </c>
      <c r="V56" s="132" t="s">
        <v>74</v>
      </c>
      <c r="W56" s="133">
        <v>0</v>
      </c>
    </row>
    <row r="57" spans="1:24">
      <c r="A57" s="21" t="s">
        <v>7</v>
      </c>
      <c r="B57" s="22"/>
      <c r="C57" s="22"/>
      <c r="D57" s="22"/>
      <c r="E57" s="51" t="s">
        <v>81</v>
      </c>
      <c r="F57" s="94">
        <v>1.1000000000000001</v>
      </c>
      <c r="G57" s="22"/>
      <c r="H57" s="22"/>
      <c r="I57" s="52">
        <f>I55*F57</f>
        <v>2783.8580000000006</v>
      </c>
      <c r="J57" s="20"/>
      <c r="L57" s="136" t="s">
        <v>54</v>
      </c>
      <c r="M57" s="163">
        <v>1.25</v>
      </c>
      <c r="Q57" s="140" t="s">
        <v>174</v>
      </c>
      <c r="R57" s="137">
        <v>135</v>
      </c>
      <c r="V57" s="140" t="s">
        <v>12</v>
      </c>
      <c r="W57" s="139">
        <v>264</v>
      </c>
    </row>
    <row r="58" spans="1:24" ht="13.8" thickBot="1">
      <c r="A58" s="345" t="s">
        <v>8</v>
      </c>
      <c r="B58" s="346"/>
      <c r="C58" s="346"/>
      <c r="D58" s="94">
        <v>32</v>
      </c>
      <c r="E58" s="51" t="s">
        <v>81</v>
      </c>
      <c r="F58" s="51">
        <v>55</v>
      </c>
      <c r="G58" s="22"/>
      <c r="H58" s="22"/>
      <c r="I58" s="52">
        <f>F58*D58</f>
        <v>1760</v>
      </c>
      <c r="J58" s="20"/>
      <c r="K58" s="7"/>
      <c r="L58" s="136" t="s">
        <v>55</v>
      </c>
      <c r="M58" s="163">
        <v>1.45</v>
      </c>
      <c r="O58" s="4"/>
      <c r="Q58" s="145"/>
      <c r="R58" s="144"/>
      <c r="V58" s="140"/>
      <c r="W58" s="137"/>
    </row>
    <row r="59" spans="1:24" ht="13.8" thickBot="1">
      <c r="A59" s="345" t="s">
        <v>279</v>
      </c>
      <c r="B59" s="346"/>
      <c r="C59" s="346"/>
      <c r="D59" s="94">
        <v>0</v>
      </c>
      <c r="E59" s="51" t="s">
        <v>81</v>
      </c>
      <c r="F59" s="51">
        <v>90</v>
      </c>
      <c r="G59" s="22"/>
      <c r="H59" s="22"/>
      <c r="I59" s="53">
        <f>F59*D59</f>
        <v>0</v>
      </c>
      <c r="J59" s="20"/>
      <c r="K59" s="7"/>
      <c r="L59" s="136" t="s">
        <v>56</v>
      </c>
      <c r="M59" s="163">
        <v>3.53</v>
      </c>
      <c r="V59" s="156"/>
      <c r="W59" s="155"/>
      <c r="X59" s="1"/>
    </row>
    <row r="60" spans="1:24">
      <c r="A60" s="21" t="s">
        <v>9</v>
      </c>
      <c r="B60" s="22"/>
      <c r="C60" s="22"/>
      <c r="D60" s="94">
        <v>0</v>
      </c>
      <c r="E60" s="51" t="s">
        <v>81</v>
      </c>
      <c r="F60" s="51">
        <v>60</v>
      </c>
      <c r="G60" s="54"/>
      <c r="H60" s="22"/>
      <c r="I60" s="52">
        <f>F60*D60</f>
        <v>0</v>
      </c>
      <c r="J60" s="20"/>
      <c r="K60" s="7"/>
      <c r="L60" s="136" t="s">
        <v>57</v>
      </c>
      <c r="M60" s="163">
        <v>4.17</v>
      </c>
      <c r="Q60" s="287" t="s">
        <v>158</v>
      </c>
      <c r="R60" s="127"/>
    </row>
    <row r="61" spans="1:24" ht="13.8" thickBot="1">
      <c r="A61" s="21"/>
      <c r="B61" s="22"/>
      <c r="C61" s="22"/>
      <c r="D61" s="51"/>
      <c r="E61" s="51"/>
      <c r="F61" s="51"/>
      <c r="G61" s="22"/>
      <c r="H61" s="22"/>
      <c r="I61" s="23"/>
      <c r="J61" s="20"/>
      <c r="K61" s="7"/>
      <c r="L61" s="150" t="s">
        <v>58</v>
      </c>
      <c r="M61" s="297">
        <v>7.06</v>
      </c>
      <c r="Q61" s="128" t="s">
        <v>164</v>
      </c>
      <c r="R61" s="129" t="s">
        <v>40</v>
      </c>
    </row>
    <row r="62" spans="1:24" ht="14.4" thickTop="1" thickBot="1">
      <c r="A62" s="55" t="s">
        <v>10</v>
      </c>
      <c r="B62" s="22"/>
      <c r="C62" s="22"/>
      <c r="D62" s="51"/>
      <c r="E62" s="51"/>
      <c r="F62" s="51"/>
      <c r="G62" s="22"/>
      <c r="H62" s="22"/>
      <c r="I62" s="298">
        <f>I57+I58+I59+I60</f>
        <v>4543.8580000000002</v>
      </c>
      <c r="J62" s="20"/>
      <c r="K62" s="7"/>
      <c r="L62" s="132" t="s">
        <v>59</v>
      </c>
      <c r="M62" s="166">
        <v>1.95</v>
      </c>
      <c r="Q62" s="178" t="s">
        <v>74</v>
      </c>
      <c r="R62" s="133">
        <v>0</v>
      </c>
    </row>
    <row r="63" spans="1:24" ht="14.4" thickTop="1" thickBot="1">
      <c r="A63" s="21"/>
      <c r="B63" s="22"/>
      <c r="C63" s="22"/>
      <c r="D63" s="51"/>
      <c r="E63" s="51"/>
      <c r="F63" s="51"/>
      <c r="G63" s="22"/>
      <c r="H63" s="22"/>
      <c r="I63" s="23"/>
      <c r="J63" s="20"/>
      <c r="K63" s="7"/>
      <c r="L63" s="150" t="s">
        <v>60</v>
      </c>
      <c r="M63" s="164">
        <v>2.1</v>
      </c>
      <c r="Q63" s="140" t="s">
        <v>175</v>
      </c>
      <c r="R63" s="139">
        <v>59</v>
      </c>
    </row>
    <row r="64" spans="1:24" ht="13.8" thickBot="1">
      <c r="A64" s="24" t="s">
        <v>11</v>
      </c>
      <c r="B64" s="22" t="s">
        <v>45</v>
      </c>
      <c r="C64" s="54"/>
      <c r="D64" s="51">
        <v>0</v>
      </c>
      <c r="E64" s="51" t="s">
        <v>81</v>
      </c>
      <c r="F64" s="56">
        <v>30</v>
      </c>
      <c r="G64" s="54"/>
      <c r="H64" s="22"/>
      <c r="I64" s="57">
        <f>D64*F64</f>
        <v>0</v>
      </c>
      <c r="J64" s="21"/>
      <c r="K64" s="7"/>
      <c r="L64" s="151" t="s">
        <v>68</v>
      </c>
      <c r="M64" s="162">
        <v>2.9</v>
      </c>
      <c r="P64" s="4"/>
      <c r="Q64" s="140" t="s">
        <v>176</v>
      </c>
      <c r="R64" s="137">
        <v>60</v>
      </c>
    </row>
    <row r="65" spans="1:18" ht="13.8" thickBot="1">
      <c r="A65" s="65"/>
      <c r="B65" s="34"/>
      <c r="C65" s="66"/>
      <c r="D65" s="286"/>
      <c r="E65" s="286"/>
      <c r="F65" s="67"/>
      <c r="G65" s="34"/>
      <c r="H65" s="34"/>
      <c r="I65" s="68"/>
      <c r="J65" s="54"/>
      <c r="K65" s="7"/>
      <c r="L65" s="150" t="s">
        <v>61</v>
      </c>
      <c r="M65" s="164">
        <v>3.2</v>
      </c>
      <c r="Q65" s="143" t="s">
        <v>177</v>
      </c>
      <c r="R65" s="144">
        <v>35</v>
      </c>
    </row>
    <row r="66" spans="1:18" ht="13.8" thickBot="1">
      <c r="A66" s="24"/>
      <c r="B66" s="22"/>
      <c r="C66" s="54"/>
      <c r="D66" s="51"/>
      <c r="E66" s="50"/>
      <c r="F66" s="56"/>
      <c r="G66" s="22"/>
      <c r="H66" s="22"/>
      <c r="I66" s="69"/>
      <c r="J66" s="20"/>
      <c r="K66" s="7"/>
      <c r="L66" s="151" t="s">
        <v>62</v>
      </c>
      <c r="M66" s="162">
        <v>4.6500000000000004</v>
      </c>
    </row>
    <row r="67" spans="1:18" ht="13.8" thickBot="1">
      <c r="A67" s="24"/>
      <c r="B67" s="58"/>
      <c r="C67" s="58"/>
      <c r="D67" s="58"/>
      <c r="E67" s="58"/>
      <c r="F67" s="58"/>
      <c r="G67" s="22"/>
      <c r="H67" s="54"/>
      <c r="I67" s="22"/>
      <c r="J67" s="22"/>
      <c r="K67" s="7"/>
      <c r="L67" s="150" t="s">
        <v>63</v>
      </c>
      <c r="M67" s="164">
        <v>5.2</v>
      </c>
      <c r="Q67" s="365" t="s">
        <v>178</v>
      </c>
      <c r="R67" s="366"/>
    </row>
    <row r="68" spans="1:18" ht="13.8" thickBot="1">
      <c r="A68" s="21"/>
      <c r="B68" s="22"/>
      <c r="C68" s="22"/>
      <c r="D68" s="22"/>
      <c r="E68" s="59"/>
      <c r="F68" s="22"/>
      <c r="G68" s="22"/>
      <c r="H68" s="22"/>
      <c r="I68" s="70"/>
      <c r="L68" s="151" t="s">
        <v>64</v>
      </c>
      <c r="M68" s="162">
        <v>7.15</v>
      </c>
      <c r="Q68" s="128" t="s">
        <v>164</v>
      </c>
      <c r="R68" s="129" t="s">
        <v>40</v>
      </c>
    </row>
    <row r="69" spans="1:18" ht="13.8" thickBot="1">
      <c r="A69" s="21"/>
      <c r="B69" s="22"/>
      <c r="C69" s="22"/>
      <c r="D69" s="22"/>
      <c r="E69" s="22"/>
      <c r="F69" s="22"/>
      <c r="G69" s="22"/>
      <c r="H69" s="22"/>
      <c r="I69" s="22"/>
      <c r="L69" s="150" t="s">
        <v>65</v>
      </c>
      <c r="M69" s="164">
        <v>7.9</v>
      </c>
      <c r="Q69" s="132" t="s">
        <v>74</v>
      </c>
      <c r="R69" s="131">
        <v>0</v>
      </c>
    </row>
    <row r="70" spans="1:18">
      <c r="Q70" s="179" t="s">
        <v>222</v>
      </c>
      <c r="R70" s="137">
        <v>65</v>
      </c>
    </row>
    <row r="71" spans="1:18">
      <c r="Q71" s="140" t="s">
        <v>84</v>
      </c>
      <c r="R71" s="137">
        <v>195</v>
      </c>
    </row>
    <row r="72" spans="1:18">
      <c r="L72" s="367"/>
      <c r="M72" s="368"/>
      <c r="Q72" s="140" t="s">
        <v>179</v>
      </c>
      <c r="R72" s="137">
        <v>420</v>
      </c>
    </row>
    <row r="73" spans="1:18" ht="13.8" thickBot="1">
      <c r="Q73" s="143" t="s">
        <v>180</v>
      </c>
      <c r="R73" s="144">
        <v>170</v>
      </c>
    </row>
  </sheetData>
  <mergeCells count="46">
    <mergeCell ref="A58:C58"/>
    <mergeCell ref="A59:C59"/>
    <mergeCell ref="Q67:R67"/>
    <mergeCell ref="L72:M72"/>
    <mergeCell ref="A45:E45"/>
    <mergeCell ref="A46:E46"/>
    <mergeCell ref="V46:W46"/>
    <mergeCell ref="A47:E47"/>
    <mergeCell ref="A54:E54"/>
    <mergeCell ref="V54:W54"/>
    <mergeCell ref="A38:E38"/>
    <mergeCell ref="A40:E40"/>
    <mergeCell ref="A41:E41"/>
    <mergeCell ref="A42:E42"/>
    <mergeCell ref="A43:E43"/>
    <mergeCell ref="A44:E44"/>
    <mergeCell ref="A37:E37"/>
    <mergeCell ref="A25:E25"/>
    <mergeCell ref="A26:E26"/>
    <mergeCell ref="A27:E27"/>
    <mergeCell ref="A28:E28"/>
    <mergeCell ref="A30:E30"/>
    <mergeCell ref="A31:E31"/>
    <mergeCell ref="A32:E32"/>
    <mergeCell ref="A33:E33"/>
    <mergeCell ref="A34:E34"/>
    <mergeCell ref="A35:E35"/>
    <mergeCell ref="A36:E36"/>
    <mergeCell ref="A24:E24"/>
    <mergeCell ref="A9:E9"/>
    <mergeCell ref="A10:E10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H6:I6"/>
    <mergeCell ref="A1:I1"/>
    <mergeCell ref="D2:G2"/>
    <mergeCell ref="B4:E4"/>
    <mergeCell ref="H4:I4"/>
    <mergeCell ref="H5:I5"/>
  </mergeCells>
  <dataValidations count="17">
    <dataValidation type="list" allowBlank="1" showInputMessage="1" showErrorMessage="1" sqref="F30:F31">
      <formula1>$L$30:$L$44</formula1>
    </dataValidation>
    <dataValidation type="list" showInputMessage="1" showErrorMessage="1" sqref="F37">
      <formula1>$N$48:$N$51</formula1>
    </dataValidation>
    <dataValidation type="list" allowBlank="1" showInputMessage="1" showErrorMessage="1" sqref="F38">
      <formula1>$N$52:$N$54</formula1>
    </dataValidation>
    <dataValidation type="list" allowBlank="1" showInputMessage="1" showErrorMessage="1" sqref="F35:F36 F14">
      <formula1>$L$48:$L$69</formula1>
    </dataValidation>
    <dataValidation type="list" allowBlank="1" showInputMessage="1" showErrorMessage="1" sqref="F24">
      <formula1>$M$10:$M$16</formula1>
    </dataValidation>
    <dataValidation type="list" allowBlank="1" showInputMessage="1" showErrorMessage="1" sqref="F26">
      <formula1>$L$21:$L$26</formula1>
    </dataValidation>
    <dataValidation type="list" allowBlank="1" showInputMessage="1" showErrorMessage="1" sqref="F25">
      <formula1>$R$10:$R$15</formula1>
    </dataValidation>
    <dataValidation type="list" allowBlank="1" showInputMessage="1" showErrorMessage="1" sqref="F27">
      <formula1>$R$20:$R$25</formula1>
    </dataValidation>
    <dataValidation type="list" allowBlank="1" showInputMessage="1" showErrorMessage="1" sqref="F40:F42">
      <formula1>$Q$30:$Q$43</formula1>
    </dataValidation>
    <dataValidation type="list" allowBlank="1" showInputMessage="1" showErrorMessage="1" sqref="F33">
      <formula1>$V$10:$V$44</formula1>
    </dataValidation>
    <dataValidation type="list" allowBlank="1" showInputMessage="1" showErrorMessage="1" sqref="F50">
      <formula1>$Q$69:$Q$73</formula1>
    </dataValidation>
    <dataValidation type="list" allowBlank="1" showInputMessage="1" showErrorMessage="1" sqref="F49">
      <formula1>$V$48:$V$52</formula1>
    </dataValidation>
    <dataValidation type="list" allowBlank="1" showInputMessage="1" showErrorMessage="1" sqref="F45">
      <formula1>$Q$62:$Q$65</formula1>
    </dataValidation>
    <dataValidation type="list" allowBlank="1" showInputMessage="1" showErrorMessage="1" sqref="F44">
      <formula1>$Q$55:$Q$58</formula1>
    </dataValidation>
    <dataValidation type="list" allowBlank="1" showInputMessage="1" showErrorMessage="1" sqref="F43">
      <formula1>$Q$48:$Q$51</formula1>
    </dataValidation>
    <dataValidation type="list" allowBlank="1" showInputMessage="1" showErrorMessage="1" sqref="F47">
      <formula1>$V$56:$V$58</formula1>
    </dataValidation>
    <dataValidation type="list" allowBlank="1" showInputMessage="1" showErrorMessage="1" sqref="F11">
      <formula1>$Y10:$Y18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</vt:i4>
      </vt:variant>
    </vt:vector>
  </HeadingPairs>
  <TitlesOfParts>
    <vt:vector size="14" baseType="lpstr">
      <vt:lpstr>DEPOSE</vt:lpstr>
      <vt:lpstr>PANNEAUX RAYONNEAGE</vt:lpstr>
      <vt:lpstr>CF-5M3</vt:lpstr>
      <vt:lpstr>CF LEGUMES4M3</vt:lpstr>
      <vt:lpstr>CF LEG10M3</vt:lpstr>
      <vt:lpstr>CFBOF4M3</vt:lpstr>
      <vt:lpstr>CFVIANDE4M3</vt:lpstr>
      <vt:lpstr>CFNEG3M3</vt:lpstr>
      <vt:lpstr>CFNEG8M3</vt:lpstr>
      <vt:lpstr>CF BOF6M3</vt:lpstr>
      <vt:lpstr>CF BOF8M3</vt:lpstr>
      <vt:lpstr>'CF LEGUMES4M3'!Zone_d_impression</vt:lpstr>
      <vt:lpstr>CFBOF4M3!Zone_d_impression</vt:lpstr>
      <vt:lpstr>CFVIANDE4M3!Zone_d_impression</vt:lpstr>
    </vt:vector>
  </TitlesOfParts>
  <Company>Packard Bell NEC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 NEC</dc:creator>
  <cp:lastModifiedBy>Utlisateur</cp:lastModifiedBy>
  <cp:lastPrinted>2020-05-04T13:17:32Z</cp:lastPrinted>
  <dcterms:created xsi:type="dcterms:W3CDTF">2001-09-19T08:20:00Z</dcterms:created>
  <dcterms:modified xsi:type="dcterms:W3CDTF">2020-06-12T15:08:45Z</dcterms:modified>
</cp:coreProperties>
</file>